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096532021\"/>
    </mc:Choice>
  </mc:AlternateContent>
  <bookViews>
    <workbookView xWindow="0" yWindow="0" windowWidth="24000" windowHeight="9135"/>
  </bookViews>
  <sheets>
    <sheet name="Hoja1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B38" i="4"/>
  <c r="B33" i="4" l="1"/>
  <c r="F17" i="4"/>
  <c r="G17" i="4" s="1"/>
  <c r="F8" i="4"/>
  <c r="G8" i="4" s="1"/>
  <c r="D32" i="4"/>
  <c r="D33" i="4" s="1"/>
  <c r="B32" i="4"/>
  <c r="C32" i="4" s="1"/>
  <c r="C23" i="4"/>
  <c r="D23" i="4" s="1"/>
  <c r="B23" i="4"/>
  <c r="B21" i="4"/>
  <c r="C21" i="4" s="1"/>
  <c r="C19" i="4"/>
  <c r="E19" i="4" s="1"/>
  <c r="E17" i="4"/>
  <c r="D16" i="4"/>
  <c r="C16" i="4"/>
  <c r="B14" i="4"/>
  <c r="C14" i="4" s="1"/>
  <c r="F14" i="4" s="1"/>
  <c r="G14" i="4" s="1"/>
  <c r="C12" i="4"/>
  <c r="F12" i="4" s="1"/>
  <c r="G12" i="4" s="1"/>
  <c r="C10" i="4"/>
  <c r="F10" i="4" s="1"/>
  <c r="G10" i="4" s="1"/>
  <c r="E8" i="4"/>
  <c r="F16" i="4" l="1"/>
  <c r="G16" i="4" s="1"/>
  <c r="F19" i="4"/>
  <c r="G19" i="4" s="1"/>
  <c r="F32" i="4"/>
  <c r="C33" i="4"/>
  <c r="E33" i="4" s="1"/>
  <c r="F23" i="4"/>
  <c r="G23" i="4" s="1"/>
  <c r="E16" i="4"/>
  <c r="E14" i="4"/>
  <c r="E32" i="4"/>
  <c r="C25" i="4"/>
  <c r="E10" i="4"/>
  <c r="D21" i="4"/>
  <c r="F21" i="4" s="1"/>
  <c r="G21" i="4" s="1"/>
  <c r="E12" i="4"/>
  <c r="B25" i="4"/>
  <c r="G32" i="4" l="1"/>
  <c r="F33" i="4"/>
  <c r="G33" i="4" s="1"/>
  <c r="F25" i="4"/>
  <c r="G25" i="4" s="1"/>
  <c r="E21" i="4"/>
  <c r="D25" i="4"/>
  <c r="E25" i="4" l="1"/>
</calcChain>
</file>

<file path=xl/sharedStrings.xml><?xml version="1.0" encoding="utf-8"?>
<sst xmlns="http://schemas.openxmlformats.org/spreadsheetml/2006/main" count="58" uniqueCount="33">
  <si>
    <t>SECRETARIA DE EDUCACION y DEPORTE</t>
  </si>
  <si>
    <t>DIRECCION ADMINISTRATIVA /DEPARTAMENTO  DE RECURSOS FINANCIEROS</t>
  </si>
  <si>
    <t>PROGRAMAS FEDERALES  2020</t>
  </si>
  <si>
    <t>CONVENIO MARCO DE COORDINACION</t>
  </si>
  <si>
    <t>PROGRAMA</t>
  </si>
  <si>
    <t>PRESUPUESTO</t>
  </si>
  <si>
    <t xml:space="preserve"> </t>
  </si>
  <si>
    <t>RADICADO</t>
  </si>
  <si>
    <t>$</t>
  </si>
  <si>
    <t>%</t>
  </si>
  <si>
    <t>S295 PROGRAMA DE FORTALECIMIENTO DE LOS SERVICIOS DE EDUCACION ESPECIAL</t>
  </si>
  <si>
    <t>S296 PROGRAMA  ATENCION A LA DIVERSIDAD DE LA EDUCACION INDIGENA</t>
  </si>
  <si>
    <t>S297 PROGRAMA  ATENCION EDUCATIVA DE LA POBLACION ESCOLAR MIGRANTE</t>
  </si>
  <si>
    <t>S299  PROGRAMA DESARROLLO DE APRENDIZAJE SIGNIFICATIVOS DE EDUCACION BASICA</t>
  </si>
  <si>
    <t>S270 PROGRAMA NACIONAL DE INGLES</t>
  </si>
  <si>
    <t xml:space="preserve">S221 PROGRAMA  ESCUELAS DE TIEMPO COMPLETO </t>
  </si>
  <si>
    <t>S271 PROGRAMA NACIONAL DE CONVIVENCIA ESCOLAR</t>
  </si>
  <si>
    <t>PNC EN ESPECIE ( MATERIALES)</t>
  </si>
  <si>
    <t>TOTALES CONVENIO MARCO DE COORDINACION</t>
  </si>
  <si>
    <t xml:space="preserve">PROGRAMA PARA EL DESARROLLO PROFESIONAL DOCENTE -PRODEP (TIPO BASICO) </t>
  </si>
  <si>
    <t>TOTAL CONVENIOS DE COLABORACION</t>
  </si>
  <si>
    <t>TOTAL GASTO</t>
  </si>
  <si>
    <t>S270 PROGRAMA NACIONAL DE INGLES (PLATAFORMA)</t>
  </si>
  <si>
    <t>PRESUPUESTO  2020</t>
  </si>
  <si>
    <t>AUT/ MODIFICADO</t>
  </si>
  <si>
    <t>POR EJERCER</t>
  </si>
  <si>
    <t xml:space="preserve">PROGRAMA ESTATAL DE LECTURA </t>
  </si>
  <si>
    <t xml:space="preserve">SEPA INGLES </t>
  </si>
  <si>
    <t xml:space="preserve">PROGRAMA </t>
  </si>
  <si>
    <t xml:space="preserve">TOTAL GASTO </t>
  </si>
  <si>
    <t xml:space="preserve">POR LA CONTINGENCIA SE CONGELARON CUENTAS </t>
  </si>
  <si>
    <t>PROGRAMA ESTATAL DE EDUCACION PARA LA PREVENCION DEL SIDA PEPSIDA</t>
  </si>
  <si>
    <t>De igual manera informó que los trípticos e impresiones se quedaron sin repartir, debido a la contingencia, las escuelas cerraron y no fue posible la entrega a la comunidad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</si>
</sst>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" fontId="6" fillId="2" borderId="8" xfId="0" applyNumberFormat="1" applyFont="1" applyFill="1" applyBorder="1" applyAlignment="1">
      <alignment vertical="center" wrapText="1"/>
    </xf>
    <xf numFmtId="9" fontId="6" fillId="2" borderId="3" xfId="2" applyFont="1" applyFill="1" applyBorder="1" applyAlignment="1">
      <alignment vertical="center" wrapText="1"/>
    </xf>
    <xf numFmtId="4" fontId="11" fillId="3" borderId="0" xfId="0" applyNumberFormat="1" applyFont="1" applyFill="1" applyBorder="1" applyAlignment="1">
      <alignment vertical="top" wrapText="1"/>
    </xf>
    <xf numFmtId="0" fontId="11" fillId="3" borderId="0" xfId="0" applyFont="1" applyFill="1" applyBorder="1"/>
    <xf numFmtId="0" fontId="6" fillId="0" borderId="0" xfId="0" applyFont="1" applyBorder="1"/>
    <xf numFmtId="0" fontId="0" fillId="0" borderId="0" xfId="0" applyFont="1" applyBorder="1"/>
    <xf numFmtId="0" fontId="0" fillId="0" borderId="0" xfId="0" applyBorder="1"/>
    <xf numFmtId="0" fontId="7" fillId="0" borderId="1" xfId="0" applyFont="1" applyBorder="1" applyAlignment="1">
      <alignment horizontal="center"/>
    </xf>
    <xf numFmtId="4" fontId="11" fillId="3" borderId="0" xfId="0" applyNumberFormat="1" applyFont="1" applyFill="1" applyBorder="1"/>
    <xf numFmtId="0" fontId="6" fillId="0" borderId="2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vertical="top" wrapText="1"/>
    </xf>
    <xf numFmtId="43" fontId="12" fillId="0" borderId="10" xfId="1" applyFont="1" applyBorder="1" applyAlignment="1">
      <alignment vertical="top"/>
    </xf>
    <xf numFmtId="43" fontId="6" fillId="0" borderId="12" xfId="1" applyFont="1" applyBorder="1" applyAlignment="1">
      <alignment horizontal="right" vertical="top"/>
    </xf>
    <xf numFmtId="9" fontId="6" fillId="0" borderId="12" xfId="2" applyFont="1" applyBorder="1" applyAlignment="1">
      <alignment horizontal="right" vertical="top"/>
    </xf>
    <xf numFmtId="4" fontId="6" fillId="0" borderId="13" xfId="0" applyNumberFormat="1" applyFont="1" applyBorder="1" applyAlignment="1">
      <alignment vertical="top" wrapText="1"/>
    </xf>
    <xf numFmtId="43" fontId="12" fillId="0" borderId="14" xfId="1" applyFont="1" applyBorder="1" applyAlignment="1">
      <alignment vertical="top"/>
    </xf>
    <xf numFmtId="43" fontId="12" fillId="0" borderId="15" xfId="1" applyFont="1" applyBorder="1" applyAlignment="1">
      <alignment vertical="top"/>
    </xf>
    <xf numFmtId="43" fontId="6" fillId="0" borderId="12" xfId="1" applyFont="1" applyBorder="1" applyAlignment="1">
      <alignment horizontal="center" vertical="top" wrapText="1"/>
    </xf>
    <xf numFmtId="4" fontId="6" fillId="3" borderId="13" xfId="0" applyNumberFormat="1" applyFont="1" applyFill="1" applyBorder="1" applyAlignment="1">
      <alignment vertical="top" wrapText="1"/>
    </xf>
    <xf numFmtId="43" fontId="12" fillId="3" borderId="14" xfId="1" applyFont="1" applyFill="1" applyBorder="1" applyAlignment="1">
      <alignment vertical="top"/>
    </xf>
    <xf numFmtId="43" fontId="12" fillId="3" borderId="15" xfId="1" applyFont="1" applyFill="1" applyBorder="1" applyAlignment="1">
      <alignment vertical="top"/>
    </xf>
    <xf numFmtId="43" fontId="6" fillId="3" borderId="12" xfId="1" applyFont="1" applyFill="1" applyBorder="1" applyAlignment="1">
      <alignment horizontal="right" vertical="top"/>
    </xf>
    <xf numFmtId="9" fontId="6" fillId="3" borderId="12" xfId="2" applyFont="1" applyFill="1" applyBorder="1" applyAlignment="1">
      <alignment horizontal="right" vertical="top"/>
    </xf>
    <xf numFmtId="43" fontId="6" fillId="0" borderId="18" xfId="1" applyFont="1" applyBorder="1" applyAlignment="1">
      <alignment horizontal="center" vertical="top" wrapText="1"/>
    </xf>
    <xf numFmtId="43" fontId="6" fillId="0" borderId="21" xfId="1" applyFont="1" applyBorder="1" applyAlignment="1">
      <alignment horizontal="center" vertical="top" wrapText="1"/>
    </xf>
    <xf numFmtId="43" fontId="6" fillId="0" borderId="22" xfId="1" applyFont="1" applyBorder="1" applyAlignment="1">
      <alignment horizontal="right" vertical="top" wrapText="1"/>
    </xf>
    <xf numFmtId="10" fontId="6" fillId="0" borderId="22" xfId="2" applyNumberFormat="1" applyFont="1" applyBorder="1" applyAlignment="1">
      <alignment horizontal="right" vertical="top" wrapText="1"/>
    </xf>
    <xf numFmtId="43" fontId="6" fillId="3" borderId="12" xfId="1" applyFont="1" applyFill="1" applyBorder="1" applyAlignment="1">
      <alignment horizontal="center" vertical="top" wrapText="1"/>
    </xf>
    <xf numFmtId="43" fontId="6" fillId="3" borderId="15" xfId="1" applyFont="1" applyFill="1" applyBorder="1" applyAlignment="1">
      <alignment horizontal="right" vertical="top" wrapText="1"/>
    </xf>
    <xf numFmtId="43" fontId="6" fillId="3" borderId="12" xfId="1" applyFont="1" applyFill="1" applyBorder="1" applyAlignment="1">
      <alignment horizontal="right" vertical="top" wrapText="1"/>
    </xf>
    <xf numFmtId="4" fontId="6" fillId="0" borderId="25" xfId="0" applyNumberFormat="1" applyFont="1" applyBorder="1" applyAlignment="1">
      <alignment vertical="top" wrapText="1"/>
    </xf>
    <xf numFmtId="43" fontId="12" fillId="0" borderId="16" xfId="1" applyFont="1" applyBorder="1" applyAlignment="1">
      <alignment vertical="top"/>
    </xf>
    <xf numFmtId="43" fontId="12" fillId="0" borderId="17" xfId="1" applyFont="1" applyBorder="1" applyAlignment="1">
      <alignment vertical="top"/>
    </xf>
    <xf numFmtId="43" fontId="6" fillId="3" borderId="18" xfId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center" wrapText="1"/>
    </xf>
    <xf numFmtId="4" fontId="6" fillId="2" borderId="23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0" fontId="6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2" fillId="3" borderId="11" xfId="0" applyNumberFormat="1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4" fontId="12" fillId="3" borderId="27" xfId="0" applyNumberFormat="1" applyFont="1" applyFill="1" applyBorder="1" applyAlignment="1">
      <alignment vertical="top" wrapText="1"/>
    </xf>
    <xf numFmtId="43" fontId="6" fillId="0" borderId="14" xfId="1" applyFont="1" applyBorder="1" applyAlignment="1">
      <alignment horizontal="right" vertical="top"/>
    </xf>
    <xf numFmtId="9" fontId="6" fillId="0" borderId="15" xfId="2" applyFont="1" applyBorder="1" applyAlignment="1">
      <alignment horizontal="right" vertical="top"/>
    </xf>
    <xf numFmtId="9" fontId="6" fillId="2" borderId="8" xfId="2" applyFont="1" applyFill="1" applyBorder="1" applyAlignment="1">
      <alignment horizontal="right" vertical="top"/>
    </xf>
    <xf numFmtId="4" fontId="9" fillId="0" borderId="28" xfId="0" applyNumberFormat="1" applyFont="1" applyBorder="1" applyAlignment="1">
      <alignment horizontal="justify" vertical="top" wrapText="1"/>
    </xf>
    <xf numFmtId="14" fontId="9" fillId="0" borderId="19" xfId="0" applyNumberFormat="1" applyFont="1" applyBorder="1" applyAlignment="1">
      <alignment horizontal="center" vertical="top" wrapText="1"/>
    </xf>
    <xf numFmtId="0" fontId="10" fillId="0" borderId="29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0" fillId="0" borderId="26" xfId="0" applyBorder="1"/>
    <xf numFmtId="0" fontId="6" fillId="0" borderId="8" xfId="0" applyFont="1" applyBorder="1" applyAlignment="1">
      <alignment horizontal="center" vertical="center"/>
    </xf>
    <xf numFmtId="9" fontId="6" fillId="2" borderId="12" xfId="2" applyFont="1" applyFill="1" applyBorder="1" applyAlignment="1">
      <alignment horizontal="right" vertical="top"/>
    </xf>
    <xf numFmtId="0" fontId="0" fillId="0" borderId="30" xfId="0" applyBorder="1"/>
    <xf numFmtId="0" fontId="2" fillId="0" borderId="8" xfId="0" applyFont="1" applyBorder="1" applyAlignment="1">
      <alignment horizontal="center"/>
    </xf>
    <xf numFmtId="0" fontId="12" fillId="0" borderId="8" xfId="0" applyFont="1" applyBorder="1"/>
    <xf numFmtId="0" fontId="0" fillId="0" borderId="8" xfId="0" applyBorder="1"/>
    <xf numFmtId="44" fontId="0" fillId="0" borderId="8" xfId="3" applyFont="1" applyBorder="1"/>
    <xf numFmtId="44" fontId="0" fillId="0" borderId="8" xfId="0" applyNumberForma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3" fillId="0" borderId="0" xfId="0" applyFont="1"/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PROGRAMA%20ESTATAL%20DE%20LECTURA/DISTRIBUCION%20MEN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calendarizado"/>
      <sheetName val="2020 calendarizado"/>
      <sheetName val="comparativo"/>
    </sheetNames>
    <sheetDataSet>
      <sheetData sheetId="0"/>
      <sheetData sheetId="1">
        <row r="14">
          <cell r="U14">
            <v>1134023.48</v>
          </cell>
        </row>
        <row r="17">
          <cell r="U17">
            <v>490843.2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2" workbookViewId="0">
      <selection activeCell="K26" sqref="K26"/>
    </sheetView>
  </sheetViews>
  <sheetFormatPr baseColWidth="10" defaultRowHeight="15" x14ac:dyDescent="0.25"/>
  <cols>
    <col min="1" max="1" width="41" customWidth="1"/>
    <col min="2" max="2" width="16.85546875" bestFit="1" customWidth="1"/>
    <col min="3" max="4" width="14.42578125" bestFit="1" customWidth="1"/>
    <col min="5" max="5" width="5.28515625" bestFit="1" customWidth="1"/>
    <col min="6" max="6" width="13.42578125" bestFit="1" customWidth="1"/>
    <col min="7" max="7" width="5.140625" customWidth="1"/>
  </cols>
  <sheetData>
    <row r="1" spans="1:7" ht="26.25" x14ac:dyDescent="0.4">
      <c r="A1" s="76" t="s">
        <v>0</v>
      </c>
      <c r="B1" s="76"/>
      <c r="C1" s="76"/>
      <c r="D1" s="76"/>
      <c r="E1" s="76"/>
      <c r="F1" s="76"/>
    </row>
    <row r="2" spans="1:7" ht="21" x14ac:dyDescent="0.35">
      <c r="A2" s="77" t="s">
        <v>1</v>
      </c>
      <c r="B2" s="77"/>
      <c r="C2" s="77"/>
      <c r="D2" s="77"/>
      <c r="E2" s="77"/>
      <c r="F2" s="77"/>
    </row>
    <row r="3" spans="1:7" ht="18.75" x14ac:dyDescent="0.3">
      <c r="A3" s="78" t="s">
        <v>2</v>
      </c>
      <c r="B3" s="78"/>
      <c r="C3" s="78"/>
      <c r="D3" s="78"/>
      <c r="E3" s="78"/>
      <c r="F3" s="78"/>
    </row>
    <row r="4" spans="1:7" ht="15.75" thickBot="1" x14ac:dyDescent="0.3">
      <c r="A4" s="1"/>
      <c r="B4" s="2"/>
      <c r="C4" s="2"/>
    </row>
    <row r="5" spans="1:7" ht="16.5" thickBot="1" x14ac:dyDescent="0.3">
      <c r="A5" s="70" t="s">
        <v>3</v>
      </c>
      <c r="B5" s="71"/>
      <c r="C5" s="71"/>
      <c r="D5" s="71"/>
      <c r="E5" s="71"/>
      <c r="F5" s="71"/>
      <c r="G5" s="72"/>
    </row>
    <row r="6" spans="1:7" ht="16.5" thickBot="1" x14ac:dyDescent="0.3">
      <c r="A6" s="3" t="s">
        <v>4</v>
      </c>
      <c r="B6" s="46" t="s">
        <v>23</v>
      </c>
      <c r="C6" s="18" t="s">
        <v>5</v>
      </c>
      <c r="D6" s="73" t="s">
        <v>21</v>
      </c>
      <c r="E6" s="74"/>
      <c r="F6" s="73" t="s">
        <v>25</v>
      </c>
      <c r="G6" s="74"/>
    </row>
    <row r="7" spans="1:7" ht="15.75" thickBot="1" x14ac:dyDescent="0.3">
      <c r="A7" s="6" t="s">
        <v>6</v>
      </c>
      <c r="B7" s="4" t="s">
        <v>24</v>
      </c>
      <c r="C7" s="18" t="s">
        <v>7</v>
      </c>
      <c r="D7" s="7" t="s">
        <v>8</v>
      </c>
      <c r="E7" s="8" t="s">
        <v>9</v>
      </c>
      <c r="F7" s="7" t="s">
        <v>8</v>
      </c>
      <c r="G7" s="8" t="s">
        <v>9</v>
      </c>
    </row>
    <row r="8" spans="1:7" ht="25.5" x14ac:dyDescent="0.25">
      <c r="A8" s="19" t="s">
        <v>10</v>
      </c>
      <c r="B8" s="20">
        <v>1677764.06</v>
      </c>
      <c r="C8" s="20">
        <v>1677764.06</v>
      </c>
      <c r="D8" s="21">
        <v>1563607</v>
      </c>
      <c r="E8" s="22">
        <f>+D8/C8</f>
        <v>0.9319588118963521</v>
      </c>
      <c r="F8" s="21">
        <f>+C8-D8</f>
        <v>114157.06000000006</v>
      </c>
      <c r="G8" s="22">
        <f>+F8/C8</f>
        <v>6.8041188103647926E-2</v>
      </c>
    </row>
    <row r="9" spans="1:7" x14ac:dyDescent="0.25">
      <c r="A9" s="23"/>
      <c r="B9" s="24"/>
      <c r="C9" s="25"/>
      <c r="D9" s="26" t="s">
        <v>6</v>
      </c>
      <c r="E9" s="26"/>
      <c r="F9" s="26" t="s">
        <v>6</v>
      </c>
      <c r="G9" s="26"/>
    </row>
    <row r="10" spans="1:7" ht="25.5" x14ac:dyDescent="0.25">
      <c r="A10" s="27" t="s">
        <v>11</v>
      </c>
      <c r="B10" s="28">
        <v>2576145.98</v>
      </c>
      <c r="C10" s="29">
        <f>+B10</f>
        <v>2576145.98</v>
      </c>
      <c r="D10" s="30">
        <v>1603001.33</v>
      </c>
      <c r="E10" s="31">
        <f>+D10/C10</f>
        <v>0.62224786267740928</v>
      </c>
      <c r="F10" s="21">
        <f>+C10-D10</f>
        <v>973144.64999999991</v>
      </c>
      <c r="G10" s="22">
        <f>+F10/C10</f>
        <v>0.37775213732259066</v>
      </c>
    </row>
    <row r="11" spans="1:7" x14ac:dyDescent="0.25">
      <c r="A11" s="23"/>
      <c r="B11" s="24" t="s">
        <v>6</v>
      </c>
      <c r="C11" s="25"/>
      <c r="D11" s="32"/>
      <c r="E11" s="32"/>
      <c r="F11" s="32"/>
      <c r="G11" s="32"/>
    </row>
    <row r="12" spans="1:7" ht="25.5" x14ac:dyDescent="0.25">
      <c r="A12" s="23" t="s">
        <v>12</v>
      </c>
      <c r="B12" s="24">
        <v>3174294.16</v>
      </c>
      <c r="C12" s="25">
        <f>+B12</f>
        <v>3174294.16</v>
      </c>
      <c r="D12" s="21">
        <v>2151573.7599999998</v>
      </c>
      <c r="E12" s="22">
        <f>+D12/C12</f>
        <v>0.6778117123209525</v>
      </c>
      <c r="F12" s="21">
        <f>+C12-D12</f>
        <v>1022720.4000000004</v>
      </c>
      <c r="G12" s="22">
        <f>+F12/C12</f>
        <v>0.32218828767904745</v>
      </c>
    </row>
    <row r="13" spans="1:7" x14ac:dyDescent="0.25">
      <c r="A13" s="23"/>
      <c r="B13" s="24" t="s">
        <v>6</v>
      </c>
      <c r="C13" s="25"/>
      <c r="D13" s="33"/>
      <c r="E13" s="33"/>
      <c r="F13" s="33"/>
      <c r="G13" s="33"/>
    </row>
    <row r="14" spans="1:7" ht="25.5" x14ac:dyDescent="0.25">
      <c r="A14" s="23" t="s">
        <v>13</v>
      </c>
      <c r="B14" s="24">
        <f>2796675.94+1198575.4</f>
        <v>3995251.34</v>
      </c>
      <c r="C14" s="25">
        <f>+B14</f>
        <v>3995251.34</v>
      </c>
      <c r="D14" s="21">
        <v>3972069.25</v>
      </c>
      <c r="E14" s="22">
        <f>+D14/C14</f>
        <v>0.99419758908084122</v>
      </c>
      <c r="F14" s="21">
        <f>+C14-D14</f>
        <v>23182.089999999851</v>
      </c>
      <c r="G14" s="22">
        <f>+F14/C14</f>
        <v>5.8024109191588064E-3</v>
      </c>
    </row>
    <row r="15" spans="1:7" x14ac:dyDescent="0.25">
      <c r="A15" s="23"/>
      <c r="B15" s="24"/>
      <c r="C15" s="25"/>
      <c r="D15" s="34"/>
      <c r="E15" s="35"/>
      <c r="F15" s="34"/>
      <c r="G15" s="35"/>
    </row>
    <row r="16" spans="1:7" x14ac:dyDescent="0.25">
      <c r="A16" s="23" t="s">
        <v>14</v>
      </c>
      <c r="B16" s="24">
        <v>27142225.890000001</v>
      </c>
      <c r="C16" s="25">
        <f>+B16</f>
        <v>27142225.890000001</v>
      </c>
      <c r="D16" s="21">
        <f>23564061.61-D17</f>
        <v>22411021.609999999</v>
      </c>
      <c r="E16" s="22">
        <f>+D16/C16</f>
        <v>0.82568841998536613</v>
      </c>
      <c r="F16" s="21">
        <f>+C16-D16</f>
        <v>4731204.2800000012</v>
      </c>
      <c r="G16" s="22">
        <f>+F16/C16</f>
        <v>0.17431158001463384</v>
      </c>
    </row>
    <row r="17" spans="1:7" ht="25.5" x14ac:dyDescent="0.25">
      <c r="A17" s="23" t="s">
        <v>22</v>
      </c>
      <c r="B17" s="24">
        <v>1986860.67</v>
      </c>
      <c r="C17" s="25">
        <v>1986860.67</v>
      </c>
      <c r="D17" s="21">
        <v>1153040</v>
      </c>
      <c r="E17" s="22">
        <f>+D17/C17</f>
        <v>0.58033259070954379</v>
      </c>
      <c r="F17" s="21">
        <f>+C17-D17</f>
        <v>833820.66999999993</v>
      </c>
      <c r="G17" s="22">
        <f>+F17/C17</f>
        <v>0.41966740929045615</v>
      </c>
    </row>
    <row r="18" spans="1:7" x14ac:dyDescent="0.25">
      <c r="A18" s="23"/>
      <c r="B18" s="24"/>
      <c r="C18" s="25"/>
      <c r="D18" s="36"/>
      <c r="E18" s="36"/>
      <c r="F18" s="36"/>
      <c r="G18" s="36"/>
    </row>
    <row r="19" spans="1:7" ht="25.5" x14ac:dyDescent="0.25">
      <c r="A19" s="23" t="s">
        <v>15</v>
      </c>
      <c r="B19" s="24">
        <v>151731105.53999999</v>
      </c>
      <c r="C19" s="25">
        <f>+B19</f>
        <v>151731105.53999999</v>
      </c>
      <c r="D19" s="21">
        <v>139887872.00999999</v>
      </c>
      <c r="E19" s="22">
        <f>+D19/C19</f>
        <v>0.92194590892980843</v>
      </c>
      <c r="F19" s="21">
        <f>+C19-D19</f>
        <v>11843233.530000001</v>
      </c>
      <c r="G19" s="22">
        <f>+F19/C19</f>
        <v>7.8054091070191525E-2</v>
      </c>
    </row>
    <row r="20" spans="1:7" x14ac:dyDescent="0.25">
      <c r="A20" s="23"/>
      <c r="B20" s="24"/>
      <c r="C20" s="25"/>
      <c r="D20" s="38" t="s">
        <v>6</v>
      </c>
      <c r="E20" s="38"/>
      <c r="F20" s="38" t="s">
        <v>6</v>
      </c>
      <c r="G20" s="38"/>
    </row>
    <row r="21" spans="1:7" ht="25.5" x14ac:dyDescent="0.25">
      <c r="A21" s="23" t="s">
        <v>16</v>
      </c>
      <c r="B21" s="24">
        <f>1067468.16+706120.6+756120.6</f>
        <v>2529709.36</v>
      </c>
      <c r="C21" s="25">
        <f>+B21</f>
        <v>2529709.36</v>
      </c>
      <c r="D21" s="38">
        <f>+C21-1032698.02-171.21</f>
        <v>1496840.13</v>
      </c>
      <c r="E21" s="22">
        <f>+D21/C21</f>
        <v>0.5917043885231148</v>
      </c>
      <c r="F21" s="21">
        <f>+C21-D21</f>
        <v>1032869.23</v>
      </c>
      <c r="G21" s="22">
        <f>+F21/C21</f>
        <v>0.40829561147688526</v>
      </c>
    </row>
    <row r="22" spans="1:7" x14ac:dyDescent="0.25">
      <c r="A22" s="23"/>
      <c r="B22" s="24"/>
      <c r="C22" s="25"/>
      <c r="D22" s="38"/>
      <c r="E22" s="38"/>
      <c r="F22" s="38"/>
      <c r="G22" s="38"/>
    </row>
    <row r="23" spans="1:7" x14ac:dyDescent="0.25">
      <c r="A23" s="23" t="s">
        <v>17</v>
      </c>
      <c r="B23" s="24">
        <f>3317515.61+3317515.61</f>
        <v>6635031.2199999997</v>
      </c>
      <c r="C23" s="37">
        <f>3317515.61+769089.42</f>
        <v>4086605.03</v>
      </c>
      <c r="D23" s="21">
        <f>+C23</f>
        <v>4086605.03</v>
      </c>
      <c r="E23" s="22">
        <v>1</v>
      </c>
      <c r="F23" s="21">
        <f>+C23-D23</f>
        <v>0</v>
      </c>
      <c r="G23" s="22">
        <f>+F23/C23</f>
        <v>0</v>
      </c>
    </row>
    <row r="24" spans="1:7" ht="15.75" thickBot="1" x14ac:dyDescent="0.3">
      <c r="A24" s="39"/>
      <c r="B24" s="40" t="s">
        <v>6</v>
      </c>
      <c r="C24" s="41"/>
      <c r="D24" s="42"/>
      <c r="E24" s="42"/>
      <c r="F24" s="42"/>
      <c r="G24" s="42"/>
    </row>
    <row r="25" spans="1:7" ht="15.75" thickBot="1" x14ac:dyDescent="0.3">
      <c r="A25" s="43" t="s">
        <v>18</v>
      </c>
      <c r="B25" s="43">
        <f t="shared" ref="B25:D25" si="0">SUM(B8:B24)</f>
        <v>201448388.22</v>
      </c>
      <c r="C25" s="9">
        <f t="shared" si="0"/>
        <v>198899962.03</v>
      </c>
      <c r="D25" s="9">
        <f t="shared" si="0"/>
        <v>178325630.11999997</v>
      </c>
      <c r="E25" s="10">
        <f>+D25/C25</f>
        <v>0.8965593974980407</v>
      </c>
      <c r="F25" s="9">
        <f t="shared" ref="F25" si="1">SUM(F8:F24)</f>
        <v>20574331.910000004</v>
      </c>
      <c r="G25" s="10">
        <f>+F25/C25</f>
        <v>0.10344060250195918</v>
      </c>
    </row>
    <row r="26" spans="1:7" x14ac:dyDescent="0.25">
      <c r="A26" s="11"/>
      <c r="B26" s="11"/>
      <c r="C26" s="11"/>
      <c r="D26" s="12"/>
      <c r="E26" s="15"/>
      <c r="F26" s="17"/>
    </row>
    <row r="27" spans="1:7" ht="15.75" thickBot="1" x14ac:dyDescent="0.3">
      <c r="A27" s="13"/>
      <c r="B27" s="14"/>
      <c r="C27" s="14"/>
      <c r="D27" s="15"/>
      <c r="E27" s="15"/>
      <c r="F27" s="15"/>
    </row>
    <row r="28" spans="1:7" ht="16.5" customHeight="1" thickBot="1" x14ac:dyDescent="0.3">
      <c r="A28" s="70" t="s">
        <v>3</v>
      </c>
      <c r="B28" s="71"/>
      <c r="C28" s="71"/>
      <c r="D28" s="71"/>
      <c r="E28" s="71"/>
      <c r="F28" s="71"/>
      <c r="G28" s="72"/>
    </row>
    <row r="29" spans="1:7" ht="16.5" thickBot="1" x14ac:dyDescent="0.3">
      <c r="A29" s="16" t="s">
        <v>4</v>
      </c>
      <c r="B29" s="4" t="s">
        <v>23</v>
      </c>
      <c r="C29" s="5" t="s">
        <v>5</v>
      </c>
      <c r="D29" s="75" t="s">
        <v>21</v>
      </c>
      <c r="E29" s="74"/>
      <c r="F29" s="73" t="s">
        <v>25</v>
      </c>
      <c r="G29" s="74"/>
    </row>
    <row r="30" spans="1:7" ht="15.75" thickBot="1" x14ac:dyDescent="0.3">
      <c r="A30" s="6" t="s">
        <v>6</v>
      </c>
      <c r="B30" s="59" t="s">
        <v>24</v>
      </c>
      <c r="C30" s="49" t="s">
        <v>7</v>
      </c>
      <c r="D30" s="47" t="s">
        <v>8</v>
      </c>
      <c r="E30" s="8" t="s">
        <v>9</v>
      </c>
      <c r="F30" s="7" t="s">
        <v>8</v>
      </c>
      <c r="G30" s="8" t="s">
        <v>9</v>
      </c>
    </row>
    <row r="31" spans="1:7" x14ac:dyDescent="0.25">
      <c r="A31" s="54"/>
      <c r="B31" s="55" t="s">
        <v>6</v>
      </c>
      <c r="C31" s="55"/>
      <c r="D31" s="56"/>
      <c r="E31" s="57"/>
      <c r="F31" s="56"/>
      <c r="G31" s="58"/>
    </row>
    <row r="32" spans="1:7" ht="26.25" thickBot="1" x14ac:dyDescent="0.3">
      <c r="A32" s="50" t="s">
        <v>19</v>
      </c>
      <c r="B32" s="48">
        <f>2843481.9+1218635.1</f>
        <v>4062117</v>
      </c>
      <c r="C32" s="48">
        <f>+B32</f>
        <v>4062117</v>
      </c>
      <c r="D32" s="51">
        <f>64859.63+1764.8+1866.65+29530.96+3895669.04</f>
        <v>3993691.08</v>
      </c>
      <c r="E32" s="52">
        <f>+D32/C32</f>
        <v>0.98315510853084731</v>
      </c>
      <c r="F32" s="21">
        <f>+C32-D32</f>
        <v>68425.919999999925</v>
      </c>
      <c r="G32" s="22">
        <f>+F32/C32</f>
        <v>1.6844891469152641E-2</v>
      </c>
    </row>
    <row r="33" spans="1:8" ht="15.75" thickBot="1" x14ac:dyDescent="0.3">
      <c r="A33" s="44" t="s">
        <v>20</v>
      </c>
      <c r="B33" s="45">
        <f>SUM(B32:B32)</f>
        <v>4062117</v>
      </c>
      <c r="C33" s="45">
        <f>SUM(C32:C32)</f>
        <v>4062117</v>
      </c>
      <c r="D33" s="45">
        <f>SUM(D32:D32)</f>
        <v>3993691.08</v>
      </c>
      <c r="E33" s="53">
        <f>+D33/C33</f>
        <v>0.98315510853084731</v>
      </c>
      <c r="F33" s="45">
        <f>SUM(F32:F32)</f>
        <v>68425.919999999925</v>
      </c>
      <c r="G33" s="60">
        <f>+F33/C33</f>
        <v>1.6844891469152641E-2</v>
      </c>
    </row>
    <row r="35" spans="1:8" ht="15.75" thickBot="1" x14ac:dyDescent="0.3"/>
    <row r="36" spans="1:8" ht="15.75" thickBot="1" x14ac:dyDescent="0.3">
      <c r="A36" s="62" t="s">
        <v>28</v>
      </c>
      <c r="B36" s="59" t="s">
        <v>23</v>
      </c>
      <c r="C36" s="64"/>
      <c r="D36" s="67" t="s">
        <v>29</v>
      </c>
      <c r="E36" s="64"/>
      <c r="F36" s="64"/>
      <c r="G36" s="64"/>
    </row>
    <row r="37" spans="1:8" ht="27" thickBot="1" x14ac:dyDescent="0.3">
      <c r="A37" s="68" t="s">
        <v>31</v>
      </c>
      <c r="B37" s="65">
        <v>86297</v>
      </c>
      <c r="C37" s="64"/>
      <c r="D37" s="65">
        <v>86297</v>
      </c>
      <c r="E37" s="64"/>
      <c r="F37" s="64"/>
      <c r="G37" s="64"/>
      <c r="H37" s="69" t="s">
        <v>32</v>
      </c>
    </row>
    <row r="38" spans="1:8" ht="15.75" thickBot="1" x14ac:dyDescent="0.3">
      <c r="A38" s="63" t="s">
        <v>26</v>
      </c>
      <c r="B38" s="66">
        <f>+'[1]2020 calendarizado'!$U$14</f>
        <v>1134023.48</v>
      </c>
      <c r="C38" s="64"/>
      <c r="D38" s="66">
        <f>+'[1]2020 calendarizado'!$U$17</f>
        <v>490843.2</v>
      </c>
      <c r="E38" s="64"/>
      <c r="F38" s="64"/>
      <c r="G38" s="64"/>
      <c r="H38" t="s">
        <v>30</v>
      </c>
    </row>
    <row r="39" spans="1:8" ht="15.75" thickBot="1" x14ac:dyDescent="0.3">
      <c r="A39" s="63" t="s">
        <v>27</v>
      </c>
      <c r="B39" s="65">
        <v>89600</v>
      </c>
      <c r="C39" s="64"/>
      <c r="D39" s="65">
        <v>49360</v>
      </c>
      <c r="E39" s="64"/>
      <c r="F39" s="64"/>
      <c r="G39" s="61"/>
      <c r="H39" t="s">
        <v>30</v>
      </c>
    </row>
  </sheetData>
  <mergeCells count="9">
    <mergeCell ref="A28:G28"/>
    <mergeCell ref="F29:G29"/>
    <mergeCell ref="D29:E29"/>
    <mergeCell ref="D6:E6"/>
    <mergeCell ref="A1:F1"/>
    <mergeCell ref="A2:F2"/>
    <mergeCell ref="A3:F3"/>
    <mergeCell ref="F6:G6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Beltran</dc:creator>
  <cp:lastModifiedBy>Transparencia</cp:lastModifiedBy>
  <cp:lastPrinted>2020-12-29T22:22:27Z</cp:lastPrinted>
  <dcterms:created xsi:type="dcterms:W3CDTF">2020-07-10T21:31:55Z</dcterms:created>
  <dcterms:modified xsi:type="dcterms:W3CDTF">2021-04-27T17:46:22Z</dcterms:modified>
</cp:coreProperties>
</file>