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735" activeTab="3"/>
  </bookViews>
  <sheets>
    <sheet name="Cédula Autoeval" sheetId="1" r:id="rId1"/>
    <sheet name="Resumen Autoeval" sheetId="2" r:id="rId2"/>
    <sheet name="Cédula Conciliada" sheetId="3" r:id="rId3"/>
    <sheet name="Resumen Céd Conciliada" sheetId="4" r:id="rId4"/>
    <sheet name="Gráficos" sheetId="5" r:id="rId5"/>
    <sheet name="Ponderaciones" sheetId="6" r:id="rId6"/>
  </sheets>
  <definedNames>
    <definedName name="_xlfn.AGGREGATE" hidden="1">#NAME?</definedName>
    <definedName name="_xlnm.Print_Area" localSheetId="5">'Ponderaciones'!$A$1:$F$22</definedName>
    <definedName name="_xlnm.Print_Area" localSheetId="3">'Resumen Céd Conciliada'!$A$1:$E$69</definedName>
    <definedName name="_xlnm.Print_Titles" localSheetId="0">'Cédula Autoeval'!$1:$7</definedName>
    <definedName name="_xlnm.Print_Titles" localSheetId="2">'Cédula Conciliada'!$1:$8</definedName>
    <definedName name="_xlnm.Print_Titles" localSheetId="4">'Gráficos'!$1:$3</definedName>
    <definedName name="_xlnm.Print_Titles" localSheetId="1">'Resumen Autoeval'!$1:$4</definedName>
    <definedName name="_xlnm.Print_Titles" localSheetId="3">'Resumen Céd Conciliada'!$1:$4</definedName>
  </definedNames>
  <calcPr fullCalcOnLoad="1"/>
</workbook>
</file>

<file path=xl/comments1.xml><?xml version="1.0" encoding="utf-8"?>
<comments xmlns="http://schemas.openxmlformats.org/spreadsheetml/2006/main">
  <authors>
    <author>Betty</author>
    <author>SFP</author>
  </authors>
  <commentList>
    <comment ref="A7" authorId="0">
      <text>
        <r>
          <rPr>
            <sz val="9"/>
            <rFont val="Tahoma"/>
            <family val="2"/>
          </rPr>
          <t xml:space="preserve">33 Elementos de control, asociado a cada norma general, Capítulo III, Numeral 11 del Acuerdo en Materia de Control Interno (DOF 3.nov.2016) </t>
        </r>
      </text>
    </comment>
    <comment ref="C7" authorId="0">
      <text>
        <r>
          <rPr>
            <sz val="9"/>
            <rFont val="Tahoma"/>
            <family val="2"/>
          </rPr>
          <t>Preguntas de evaluación. Paso1.- Analice cada pregunta derivada de los elementos de control, clasificándola en el grado ( columna E) en el que se encuentra, identificando la condición que debe cumplir y las evidencias (columnas G,H,I,J y K ) que debe acreditar para cada una de ellas.
Cuando la pregunta corresponda a</t>
        </r>
        <r>
          <rPr>
            <b/>
            <sz val="9"/>
            <rFont val="Tahoma"/>
            <family val="2"/>
          </rPr>
          <t xml:space="preserve"> (Procesos), </t>
        </r>
        <r>
          <rPr>
            <sz val="9"/>
            <rFont val="Tahoma"/>
            <family val="2"/>
          </rPr>
          <t>la evidencia deberá abarcar a todos los procesos sustantivos de la institución.</t>
        </r>
      </text>
    </comment>
    <comment ref="E7" authorId="0">
      <text>
        <r>
          <rPr>
            <sz val="9"/>
            <rFont val="Tahoma"/>
            <family val="2"/>
          </rPr>
          <t xml:space="preserve">0= 0%    No existe
1= 25%  Existe, pero no esta formalizado
2= 50%  Existe y esta formalizado
3= 75%  Existe, esta formalizado y en operación 
4= 100% Existe, esta formalizado, en operación y mejora continua </t>
        </r>
      </text>
    </comment>
    <comment ref="G7" authorId="0">
      <text>
        <r>
          <rPr>
            <sz val="9"/>
            <rFont val="Tahoma"/>
            <family val="2"/>
          </rPr>
          <t xml:space="preserve">0= 0%    
1= 25%  
2= 50%  
3= 75%  
4= 100% 
</t>
        </r>
      </text>
    </comment>
    <comment ref="H7" authorId="0">
      <text>
        <r>
          <rPr>
            <sz val="9"/>
            <rFont val="Tahoma"/>
            <family val="2"/>
          </rPr>
          <t xml:space="preserve">Se muestra una lista de  evidencias sugeridas para comprobar la existencia y suficiencia de cada elemento de control 
 </t>
        </r>
        <r>
          <rPr>
            <b/>
            <sz val="9"/>
            <rFont val="Tahoma"/>
            <family val="2"/>
          </rPr>
          <t>NOTA</t>
        </r>
        <r>
          <rPr>
            <sz val="9"/>
            <rFont val="Tahoma"/>
            <family val="2"/>
          </rPr>
          <t xml:space="preserve">: Estas evidencias son enunciativas, mas no limitativas 
</t>
        </r>
      </text>
    </comment>
    <comment ref="J7" authorId="0">
      <text>
        <r>
          <rPr>
            <sz val="9"/>
            <rFont val="Tahoma"/>
            <family val="2"/>
          </rPr>
          <t xml:space="preserve">1= Existe, pero no esta formalizado
</t>
        </r>
      </text>
    </comment>
    <comment ref="L7" authorId="0">
      <text>
        <r>
          <rPr>
            <sz val="9"/>
            <rFont val="Tahoma"/>
            <family val="2"/>
          </rPr>
          <t xml:space="preserve">3= Existe, esta formalizado y en operación 
</t>
        </r>
      </text>
    </comment>
    <comment ref="M7" authorId="0">
      <text>
        <r>
          <rPr>
            <sz val="9"/>
            <rFont val="Tahoma"/>
            <family val="2"/>
          </rPr>
          <t xml:space="preserve">4= Existe, esta formalizado, en operación y mejora continua 
</t>
        </r>
      </text>
    </comment>
    <comment ref="K7" authorId="1">
      <text>
        <r>
          <rPr>
            <sz val="9"/>
            <rFont val="Tahoma"/>
            <family val="2"/>
          </rPr>
          <t>2=Existe y esta formalizado</t>
        </r>
      </text>
    </comment>
    <comment ref="D35" authorId="1">
      <text>
        <r>
          <rPr>
            <sz val="9"/>
            <rFont val="Tahoma"/>
            <family val="2"/>
          </rPr>
          <t xml:space="preserve">Cuando la pregunta corresponda a </t>
        </r>
        <r>
          <rPr>
            <b/>
            <sz val="9"/>
            <rFont val="Tahoma"/>
            <family val="2"/>
          </rPr>
          <t>(Procesos</t>
        </r>
        <r>
          <rPr>
            <sz val="9"/>
            <rFont val="Tahoma"/>
            <family val="2"/>
          </rPr>
          <t>), la evidencia deberá abarcar a todos los procesos sustantivos de la institución.</t>
        </r>
      </text>
    </comment>
    <comment ref="D49" authorId="1">
      <text>
        <r>
          <rPr>
            <sz val="9"/>
            <rFont val="Tahoma"/>
            <family val="2"/>
          </rPr>
          <t xml:space="preserve">Cuando la pregunta corresponda a </t>
        </r>
        <r>
          <rPr>
            <b/>
            <sz val="9"/>
            <rFont val="Tahoma"/>
            <family val="2"/>
          </rPr>
          <t>(Procesos)</t>
        </r>
        <r>
          <rPr>
            <sz val="9"/>
            <rFont val="Tahoma"/>
            <family val="2"/>
          </rPr>
          <t>, la evidencia deberá abarcar a todos los procesos sustantivos de la institución.</t>
        </r>
      </text>
    </comment>
    <comment ref="D55" authorId="1">
      <text>
        <r>
          <rPr>
            <sz val="9"/>
            <rFont val="Tahoma"/>
            <family val="2"/>
          </rPr>
          <t>Cuando la pregunta corresponda a</t>
        </r>
        <r>
          <rPr>
            <b/>
            <sz val="9"/>
            <rFont val="Tahoma"/>
            <family val="2"/>
          </rPr>
          <t xml:space="preserve"> (Procesos)</t>
        </r>
        <r>
          <rPr>
            <sz val="9"/>
            <rFont val="Tahoma"/>
            <family val="2"/>
          </rPr>
          <t>, la evidencia deberá abarcar a todos los procesos sustantivos de la institución.</t>
        </r>
      </text>
    </comment>
    <comment ref="D60" authorId="1">
      <text>
        <r>
          <rPr>
            <sz val="9"/>
            <rFont val="Tahoma"/>
            <family val="2"/>
          </rPr>
          <t xml:space="preserve">Cuando la pregunta corresponda a </t>
        </r>
        <r>
          <rPr>
            <b/>
            <sz val="9"/>
            <rFont val="Tahoma"/>
            <family val="2"/>
          </rPr>
          <t>(Procesos)</t>
        </r>
        <r>
          <rPr>
            <sz val="9"/>
            <rFont val="Tahoma"/>
            <family val="2"/>
          </rPr>
          <t>, la evidencia deberá abarcar a todos los procesos sustantivos de la institución.</t>
        </r>
      </text>
    </comment>
  </commentList>
</comments>
</file>

<file path=xl/comments3.xml><?xml version="1.0" encoding="utf-8"?>
<comments xmlns="http://schemas.openxmlformats.org/spreadsheetml/2006/main">
  <authors>
    <author>SFP</author>
    <author>Betty</author>
    <author>Lillian Chavez</author>
  </authors>
  <commentList>
    <comment ref="D36" authorId="0">
      <text>
        <r>
          <rPr>
            <sz val="9"/>
            <rFont val="Tahoma"/>
            <family val="2"/>
          </rPr>
          <t xml:space="preserve">Cuando la pregunta corresponda a </t>
        </r>
        <r>
          <rPr>
            <b/>
            <sz val="9"/>
            <rFont val="Tahoma"/>
            <family val="2"/>
          </rPr>
          <t>(Procesos</t>
        </r>
        <r>
          <rPr>
            <sz val="9"/>
            <rFont val="Tahoma"/>
            <family val="2"/>
          </rPr>
          <t>), la evidencia deberá abarcar a todos los procesos sustantivos de la institución.</t>
        </r>
      </text>
    </comment>
    <comment ref="D50" authorId="0">
      <text>
        <r>
          <rPr>
            <sz val="9"/>
            <rFont val="Tahoma"/>
            <family val="2"/>
          </rPr>
          <t xml:space="preserve">Cuando la pregunta corresponda a </t>
        </r>
        <r>
          <rPr>
            <b/>
            <sz val="9"/>
            <rFont val="Tahoma"/>
            <family val="2"/>
          </rPr>
          <t>(Procesos)</t>
        </r>
        <r>
          <rPr>
            <sz val="9"/>
            <rFont val="Tahoma"/>
            <family val="2"/>
          </rPr>
          <t>, la evidencia deberá abarcar a todos los procesos sustantivos de la institución.</t>
        </r>
      </text>
    </comment>
    <comment ref="D56" authorId="0">
      <text>
        <r>
          <rPr>
            <sz val="9"/>
            <rFont val="Tahoma"/>
            <family val="2"/>
          </rPr>
          <t>Cuando la pregunta corresponda a</t>
        </r>
        <r>
          <rPr>
            <b/>
            <sz val="9"/>
            <rFont val="Tahoma"/>
            <family val="2"/>
          </rPr>
          <t xml:space="preserve"> (Procesos)</t>
        </r>
        <r>
          <rPr>
            <sz val="9"/>
            <rFont val="Tahoma"/>
            <family val="2"/>
          </rPr>
          <t>, la evidencia deberá abarcar a todos los procesos sustantivos de la institución.</t>
        </r>
      </text>
    </comment>
    <comment ref="D61" authorId="0">
      <text>
        <r>
          <rPr>
            <sz val="9"/>
            <rFont val="Tahoma"/>
            <family val="2"/>
          </rPr>
          <t xml:space="preserve">Cuando la pregunta corresponda a </t>
        </r>
        <r>
          <rPr>
            <b/>
            <sz val="9"/>
            <rFont val="Tahoma"/>
            <family val="2"/>
          </rPr>
          <t>(Procesos)</t>
        </r>
        <r>
          <rPr>
            <sz val="9"/>
            <rFont val="Tahoma"/>
            <family val="2"/>
          </rPr>
          <t>, la evidencia deberá abarcar a todos los procesos sustantivos de la institución.</t>
        </r>
      </text>
    </comment>
    <comment ref="A7" authorId="1">
      <text>
        <r>
          <rPr>
            <sz val="9"/>
            <rFont val="Tahoma"/>
            <family val="2"/>
          </rPr>
          <t xml:space="preserve">33 Elementos de control, asociado a cada norma general, Capítulo III, Numeral 11 del Acuerdo en Materia de Control Interno (DOF 3.nov.2016) </t>
        </r>
      </text>
    </comment>
    <comment ref="C7" authorId="1">
      <text>
        <r>
          <rPr>
            <sz val="9"/>
            <rFont val="Tahoma"/>
            <family val="2"/>
          </rPr>
          <t>Preguntas de evaluación. Paso1.- Analice cada pregunta derivada de los elementos de control, clasificándola en el grado ( columna E) en el que se encuentra, identificando la condición que debe cumplir y las evidencias (columnas G,H,I,J y K ) que debe acreditar para cada una de ellas.
Cuando la pregunta corresponda a</t>
        </r>
        <r>
          <rPr>
            <b/>
            <sz val="9"/>
            <rFont val="Tahoma"/>
            <family val="2"/>
          </rPr>
          <t xml:space="preserve"> (Procesos), </t>
        </r>
        <r>
          <rPr>
            <sz val="9"/>
            <rFont val="Tahoma"/>
            <family val="2"/>
          </rPr>
          <t>la evidencia deberá abarcar a todos los procesos sustantivos de la institución.</t>
        </r>
      </text>
    </comment>
    <comment ref="E7" authorId="1">
      <text>
        <r>
          <rPr>
            <sz val="9"/>
            <rFont val="Tahoma"/>
            <family val="2"/>
          </rPr>
          <t xml:space="preserve">0= 0%    No existe
1= 25%  Existe, pero no esta formalizado
2= 50%  Existe y esta formalizado
3= 75%  Existe, esta formalizado y en operación 
4= 100% Existe, esta formalizado, en operación y mejora continua </t>
        </r>
      </text>
    </comment>
    <comment ref="G7" authorId="1">
      <text>
        <r>
          <rPr>
            <sz val="9"/>
            <rFont val="Tahoma"/>
            <family val="2"/>
          </rPr>
          <t xml:space="preserve">0= 0%    
1= 25%  
2= 50%  
3= 75%  
4= 100% 
</t>
        </r>
      </text>
    </comment>
    <comment ref="H7" authorId="1">
      <text>
        <r>
          <rPr>
            <sz val="9"/>
            <rFont val="Tahoma"/>
            <family val="2"/>
          </rPr>
          <t xml:space="preserve">Se muestra una lista de  evidencias sugeridas para comprobar la existencia y suficiencia de cada elemento de control 
 </t>
        </r>
        <r>
          <rPr>
            <b/>
            <sz val="9"/>
            <rFont val="Tahoma"/>
            <family val="2"/>
          </rPr>
          <t>NOTA</t>
        </r>
        <r>
          <rPr>
            <sz val="9"/>
            <rFont val="Tahoma"/>
            <family val="2"/>
          </rPr>
          <t xml:space="preserve">: Estas evidencias son enunciativas, mas no limitativas 
</t>
        </r>
      </text>
    </comment>
    <comment ref="J7" authorId="1">
      <text>
        <r>
          <rPr>
            <sz val="9"/>
            <rFont val="Tahoma"/>
            <family val="2"/>
          </rPr>
          <t xml:space="preserve">1= Existe, pero no esta formalizado
</t>
        </r>
      </text>
    </comment>
    <comment ref="K7" authorId="0">
      <text>
        <r>
          <rPr>
            <sz val="9"/>
            <rFont val="Tahoma"/>
            <family val="2"/>
          </rPr>
          <t>2=Existe y esta formalizado</t>
        </r>
      </text>
    </comment>
    <comment ref="L7" authorId="1">
      <text>
        <r>
          <rPr>
            <sz val="9"/>
            <rFont val="Tahoma"/>
            <family val="2"/>
          </rPr>
          <t xml:space="preserve">3= Existe, esta formalizado y en operación 
</t>
        </r>
      </text>
    </comment>
    <comment ref="M7" authorId="1">
      <text>
        <r>
          <rPr>
            <sz val="9"/>
            <rFont val="Tahoma"/>
            <family val="2"/>
          </rPr>
          <t xml:space="preserve">4= Existe, esta formalizado, en operación y mejora continua 
</t>
        </r>
      </text>
    </comment>
    <comment ref="O7" authorId="1">
      <text>
        <r>
          <rPr>
            <sz val="9"/>
            <rFont val="Tahoma"/>
            <family val="2"/>
          </rPr>
          <t>Sí
No</t>
        </r>
      </text>
    </comment>
    <comment ref="P7" authorId="1">
      <text>
        <r>
          <rPr>
            <sz val="9"/>
            <rFont val="Tahoma"/>
            <family val="2"/>
          </rPr>
          <t>Normativa
Expediente</t>
        </r>
      </text>
    </comment>
    <comment ref="Q7" authorId="1">
      <text>
        <r>
          <rPr>
            <sz val="9"/>
            <rFont val="Tahoma"/>
            <family val="2"/>
          </rPr>
          <t>Física
Electrónica
Ambas</t>
        </r>
      </text>
    </comment>
    <comment ref="R7" authorId="1">
      <text>
        <r>
          <rPr>
            <b/>
            <sz val="9"/>
            <rFont val="Tahoma"/>
            <family val="2"/>
          </rPr>
          <t>C. Competente</t>
        </r>
        <r>
          <rPr>
            <sz val="9"/>
            <rFont val="Tahoma"/>
            <family val="2"/>
          </rPr>
          <t xml:space="preserve">: Cuando reúne las características de viabilidad y validez.
</t>
        </r>
        <r>
          <rPr>
            <b/>
            <sz val="9"/>
            <rFont val="Tahoma"/>
            <family val="2"/>
          </rPr>
          <t>P. Pertinente</t>
        </r>
        <r>
          <rPr>
            <sz val="9"/>
            <rFont val="Tahoma"/>
            <family val="2"/>
          </rPr>
          <t xml:space="preserve">: Cuando existe una relación o correspondencia directa con el elemento de control y el cumplimiento de sus condiciones.
</t>
        </r>
        <r>
          <rPr>
            <b/>
            <sz val="9"/>
            <rFont val="Tahoma"/>
            <family val="2"/>
          </rPr>
          <t xml:space="preserve">S. Suficiente: </t>
        </r>
        <r>
          <rPr>
            <sz val="9"/>
            <rFont val="Tahoma"/>
            <family val="2"/>
          </rPr>
          <t xml:space="preserve">Cuando la cantidad de la  evidencia comprueben a existencia del elemento del control.
</t>
        </r>
        <r>
          <rPr>
            <b/>
            <sz val="9"/>
            <rFont val="Tahoma"/>
            <family val="2"/>
          </rPr>
          <t>R. Relevante</t>
        </r>
        <r>
          <rPr>
            <sz val="9"/>
            <rFont val="Tahoma"/>
            <family val="2"/>
          </rPr>
          <t xml:space="preserve">: Sí se relaciona significativamente con sus condiciones.
</t>
        </r>
        <r>
          <rPr>
            <sz val="9"/>
            <rFont val="Tahoma"/>
            <family val="2"/>
          </rPr>
          <t xml:space="preserve">
Capitulo III, Sección I, Numeral 9 del Acuerdo de Control Interno (POE 26-02-2O)</t>
        </r>
      </text>
    </comment>
    <comment ref="V7" authorId="2">
      <text>
        <r>
          <rPr>
            <sz val="9"/>
            <rFont val="Tahoma"/>
            <family val="2"/>
          </rPr>
          <t>Calificación del OIC / SFP, del 0 al 4</t>
        </r>
      </text>
    </comment>
    <comment ref="W7" authorId="1">
      <text>
        <r>
          <rPr>
            <sz val="9"/>
            <rFont val="Tahoma"/>
            <family val="2"/>
          </rPr>
          <t>Capítulo III, Sección IV, numeral 17 del Acuerdo de Control Interno (POE 26-02-2O).
El OIC/SFP documentará una síntesis del razonamiento para cambiar algún grado respecto a la calificación original de la institución.</t>
        </r>
      </text>
    </comment>
    <comment ref="Z7" authorId="1">
      <text>
        <r>
          <rPr>
            <sz val="9"/>
            <rFont val="Tahoma"/>
            <family val="2"/>
          </rPr>
          <t xml:space="preserve">Pregunta inicial
</t>
        </r>
      </text>
    </comment>
    <comment ref="AA7" authorId="1">
      <text>
        <r>
          <rPr>
            <sz val="9"/>
            <rFont val="Tahoma"/>
            <family val="2"/>
          </rPr>
          <t>1a calificación: Autoevaluación de la Institución</t>
        </r>
      </text>
    </comment>
    <comment ref="AB7" authorId="1">
      <text>
        <r>
          <rPr>
            <sz val="9"/>
            <rFont val="Tahoma"/>
            <family val="2"/>
          </rPr>
          <t>2a calificación: Evaluación del OIC/SFP</t>
        </r>
      </text>
    </comment>
    <comment ref="AC7" authorId="2">
      <text>
        <r>
          <rPr>
            <sz val="9"/>
            <rFont val="Tahoma"/>
            <family val="2"/>
          </rPr>
          <t>3a calificación: Evaluación Conciliada, del 0 al 4</t>
        </r>
      </text>
    </comment>
    <comment ref="AE7" authorId="1">
      <text>
        <r>
          <rPr>
            <sz val="9"/>
            <rFont val="Tahoma"/>
            <family val="2"/>
          </rPr>
          <t>OIC/SFP e Institución en conjunto documentarán una síntesis del razonamiento para justificar los ajustes finales aplicados en calificaciones y/o evidencias.</t>
        </r>
      </text>
    </comment>
  </commentList>
</comments>
</file>

<file path=xl/sharedStrings.xml><?xml version="1.0" encoding="utf-8"?>
<sst xmlns="http://schemas.openxmlformats.org/spreadsheetml/2006/main" count="1900" uniqueCount="675">
  <si>
    <t>GRADO</t>
  </si>
  <si>
    <t>EVIDENCIA SUGERIDA</t>
  </si>
  <si>
    <t>1.1</t>
  </si>
  <si>
    <t>1.2</t>
  </si>
  <si>
    <t>1.3</t>
  </si>
  <si>
    <t>1.4</t>
  </si>
  <si>
    <t>2.1</t>
  </si>
  <si>
    <t>3.1</t>
  </si>
  <si>
    <t>3.2</t>
  </si>
  <si>
    <t>3.3</t>
  </si>
  <si>
    <t>4.1</t>
  </si>
  <si>
    <t>5.1</t>
  </si>
  <si>
    <t>5.2</t>
  </si>
  <si>
    <t>6.1</t>
  </si>
  <si>
    <t>9.1</t>
  </si>
  <si>
    <t>11.1</t>
  </si>
  <si>
    <t>12.1</t>
  </si>
  <si>
    <t>12.2</t>
  </si>
  <si>
    <t>5.3</t>
  </si>
  <si>
    <t>5.4</t>
  </si>
  <si>
    <t>13.1</t>
  </si>
  <si>
    <t>14.1</t>
  </si>
  <si>
    <t>15.1</t>
  </si>
  <si>
    <t>15.2</t>
  </si>
  <si>
    <t>16.1</t>
  </si>
  <si>
    <t>20.1</t>
  </si>
  <si>
    <t>21.1</t>
  </si>
  <si>
    <t>23.1</t>
  </si>
  <si>
    <t>25.1</t>
  </si>
  <si>
    <t>29.1</t>
  </si>
  <si>
    <t>31.1</t>
  </si>
  <si>
    <t>27.1</t>
  </si>
  <si>
    <t>32.1</t>
  </si>
  <si>
    <t>33.1</t>
  </si>
  <si>
    <t>33.2</t>
  </si>
  <si>
    <t>33.3</t>
  </si>
  <si>
    <t>21.2</t>
  </si>
  <si>
    <t>19.1</t>
  </si>
  <si>
    <t>19.2</t>
  </si>
  <si>
    <t>Control interno</t>
  </si>
  <si>
    <t>Situación o estado del Control Interno</t>
  </si>
  <si>
    <t>No existe</t>
  </si>
  <si>
    <t>No formalizado</t>
  </si>
  <si>
    <t>En operación</t>
  </si>
  <si>
    <t>Con mejora continua</t>
  </si>
  <si>
    <t>Existe la encuesta al respecto</t>
  </si>
  <si>
    <t>Existen mecanismos y evidencia su aplicación</t>
  </si>
  <si>
    <t>Se aplican encuestas con periodicidad (anual mínimo)</t>
  </si>
  <si>
    <t>1.5</t>
  </si>
  <si>
    <t>7.1</t>
  </si>
  <si>
    <t>7.2</t>
  </si>
  <si>
    <t>8.2</t>
  </si>
  <si>
    <t>Existe estructura organizacional documentada</t>
  </si>
  <si>
    <t>Existe estructura organizacional firmada ante SFP</t>
  </si>
  <si>
    <t>Estructura organizacional firmada coincide con la presupuestal y con la operación</t>
  </si>
  <si>
    <t>Reglamento Interior publicado coincide con operación y con estructura organizacional actualizada presupuestalmente</t>
  </si>
  <si>
    <t>Reglamento Interior se encuentra publicado</t>
  </si>
  <si>
    <t>Existe Reglamento Interior documentado</t>
  </si>
  <si>
    <t>Existe(n) Manual(es) de Organización documentado(s)</t>
  </si>
  <si>
    <t>Existe(n) Manual(es) de Organización firmados por Titular y con VoBo SFP</t>
  </si>
  <si>
    <t>Existe(n) Manual(es) de Procedimientos documentado(s)</t>
  </si>
  <si>
    <t>Existe(n) Manual(es) de Procedimientos firmados por Titular y con VoBo SFP</t>
  </si>
  <si>
    <t>Perfiles de puestos actualizados y alineados a manuales de organización</t>
  </si>
  <si>
    <t>Existen descripciones de puestos</t>
  </si>
  <si>
    <t>Manual(es) de Organización coinciden con atribuciones del Reglamento Interior y otras normas aplicables</t>
  </si>
  <si>
    <t>1.6</t>
  </si>
  <si>
    <t>1.7</t>
  </si>
  <si>
    <t>1.8</t>
  </si>
  <si>
    <t>Existe el programa de Inducción</t>
  </si>
  <si>
    <t>Programa de Inducción actualizado, evidencia y resultados de su aplicación</t>
  </si>
  <si>
    <t>Se mantiene actualizado programa y se aplica consistentemente a todo el personal de nuevo ingreso</t>
  </si>
  <si>
    <t>17.1</t>
  </si>
  <si>
    <t>18.1</t>
  </si>
  <si>
    <t>22.1</t>
  </si>
  <si>
    <t>24.1</t>
  </si>
  <si>
    <t>28.1</t>
  </si>
  <si>
    <t>Plan de respaldo y recuperación de información</t>
  </si>
  <si>
    <t>Tableros de comunicación institucional, página electrónica, correos institucionales, plataformas internas de comunicación</t>
  </si>
  <si>
    <t>26.1</t>
  </si>
  <si>
    <t>% DE CUMPLIMIENTO</t>
  </si>
  <si>
    <t>Nombre de la Dependencia o Entidad:</t>
  </si>
  <si>
    <t>Objetivo General:</t>
  </si>
  <si>
    <t>SEGUNDA NORMA GENERAL: ADMINISTRACIÓN DE RIESGOS</t>
  </si>
  <si>
    <t>10.1</t>
  </si>
  <si>
    <t>Porcentaje de cumplimiento del elemento de control 1</t>
  </si>
  <si>
    <t>Porcentaje de cumplimiento del elemento de control 2</t>
  </si>
  <si>
    <t>Porcentaje de cumplimiento del elemento de control 3</t>
  </si>
  <si>
    <t>Porcentaje de cumplimiento del elemento de control 4</t>
  </si>
  <si>
    <t>Porcentaje de cumplimiento del elemento de control 5</t>
  </si>
  <si>
    <t>Porcentaje de cumplimiento del elemento de control 6</t>
  </si>
  <si>
    <t>Porcentaje de cumplimiento del elemento de control 7</t>
  </si>
  <si>
    <t>Porcentaje de cumplimiento del elemento de control 8</t>
  </si>
  <si>
    <t>Porcentaje de cumplimiento del elemento de control 9</t>
  </si>
  <si>
    <t>Porcentaje de cumplimiento del elemento de control 10</t>
  </si>
  <si>
    <t>Porcentaje de cumplimiento del elemento de control 11</t>
  </si>
  <si>
    <t>Porcentaje de cumplimiento del elemento de control 12</t>
  </si>
  <si>
    <t xml:space="preserve">Porcentaje de cumplimiento de la segunda norma general Administración de Riesgos  </t>
  </si>
  <si>
    <t>Porcentaje de cumplimiento del elemento de control 13</t>
  </si>
  <si>
    <t>EVIDENCIA GRADO 1</t>
  </si>
  <si>
    <t>EVIDENCIA GRADO 2</t>
  </si>
  <si>
    <t>EVIDENCIA GRADO 3</t>
  </si>
  <si>
    <t>Nombre de Titular:</t>
  </si>
  <si>
    <t>Porcentaje de cumplimiento del elemento de control 14</t>
  </si>
  <si>
    <t>Porcentaje de cumplimiento del elemento de control 15</t>
  </si>
  <si>
    <t>Porcentaje de cumplimiento del elemento de control 16</t>
  </si>
  <si>
    <t>Porcentaje de cumplimiento del elemento de control 17</t>
  </si>
  <si>
    <t>Porcentaje de cumplimiento del elemento de control 18</t>
  </si>
  <si>
    <t>Porcentaje de cumplimiento del elemento de control 19</t>
  </si>
  <si>
    <t>Porcentaje de cumplimiento del elemento de control 20</t>
  </si>
  <si>
    <t>Porcentaje de cumplimiento del elemento de control 21</t>
  </si>
  <si>
    <t>Porcentaje de cumplimiento del elemento de control 22</t>
  </si>
  <si>
    <t>Porcentaje de cumplimiento del elemento de control 23</t>
  </si>
  <si>
    <t>Porcentaje de cumplimiento del elemento de control 24</t>
  </si>
  <si>
    <t xml:space="preserve">CUARTA NORMA GENERAL: INFORMACIÓN Y COMUNICACIÓN </t>
  </si>
  <si>
    <t>Porcentaje de cumplimiento del elemento de control 25</t>
  </si>
  <si>
    <t>Porcentaje de cumplimiento del elemento de control 26</t>
  </si>
  <si>
    <t>Porcentaje de cumplimiento del elemento de control 27</t>
  </si>
  <si>
    <t>Porcentaje de cumplimiento del elemento de control 28</t>
  </si>
  <si>
    <t>Porcentaje de cumplimiento del elemento de control 29</t>
  </si>
  <si>
    <t>Porcentaje de cumplimiento del elemento de control 30</t>
  </si>
  <si>
    <t>Porcentaje de cumplimiento de la cuarta norma general Información y Comunicación</t>
  </si>
  <si>
    <t>Porcentaje de cumplimiento del elemento de control 31</t>
  </si>
  <si>
    <t>Porcentaje de cumplimiento del elemento de control 32</t>
  </si>
  <si>
    <t>Porcentaje de cumplimiento del elemento de control 33</t>
  </si>
  <si>
    <t>Porcentaje de cumplimiento de la quinta norma general Supervisión y Mejora Continua</t>
  </si>
  <si>
    <t xml:space="preserve">PORCENTAJE DE CUMPLIMIENTO GENERAL </t>
  </si>
  <si>
    <t xml:space="preserve">
 33 ELEMENTOS DE CONTROL
</t>
  </si>
  <si>
    <t>Fotos de publicaciones en tableros institucionales, en la página de la dependencia y comunicados/documentos oficiales</t>
  </si>
  <si>
    <t>Encuestas, resultados de la aplicación de encuestas, mecanismos de retroalimentación para actualización</t>
  </si>
  <si>
    <t>MIR; fotos de publicaciones de resultados en la página de la institución; convocatorias, minutas o listas de asistencia a reuniones directivas y de personal en general para presentación de resultados; mecanismo de retroalimentación y los programas generados</t>
  </si>
  <si>
    <t>Existe pero no se difunde</t>
  </si>
  <si>
    <t>Sólo se difunde en tableros institucionales</t>
  </si>
  <si>
    <t xml:space="preserve">Se difunde en tableros institucionales, página institucional y/o documentos oficiales </t>
  </si>
  <si>
    <t>Se difunde en los medios establecidos y se cuenta con evidencia de la revisión periódica de la misión institucional</t>
  </si>
  <si>
    <t>Se aplica encuesta y se cuenta con mecanismo de retroalimentación para la actualización periódica de la misión institucional</t>
  </si>
  <si>
    <t>Se difunde en los medios establecidos y se cuenta con evidencia de la revisión periódica de la visión institucional</t>
  </si>
  <si>
    <t>Se aplica encuesta y se cuenta con mecanismo de retroalimentación para la actualización periódica de la visión institucional</t>
  </si>
  <si>
    <t>Existen resultados (MIR, otro para entidades) pero no se publican al interior de la institución</t>
  </si>
  <si>
    <t>Existen resultados y se difunden en la página oficial de la institución</t>
  </si>
  <si>
    <t>Existen resultados y se difunden en reuniones directivas y con todo el personal de la institución</t>
  </si>
  <si>
    <t>Se difunden los resultados y se cuenta con mecanismo de retroalimentación y se utiliza la información para desarrollar programas de trabajo específicos</t>
  </si>
  <si>
    <t>El programa de Inducción existe y se encuentra formalizado</t>
  </si>
  <si>
    <t>Existe el programa de inducción y se ha aplicado consistentemente en el último año</t>
  </si>
  <si>
    <t xml:space="preserve">Existen y se difunden esquemas generales de capacitación gubernamental </t>
  </si>
  <si>
    <t>Existe un programa anual de capacitación institucional basado en un proceso de detección de necesidades</t>
  </si>
  <si>
    <t>Existe un programa anual de capacitación institucional basado en un proceso de detección de necesidades, y al menos el 50% del personal se capacita</t>
  </si>
  <si>
    <t>Existe un programa anual de capacitación basado en un proceso de detección de necesidades, al menos el 50% del personal se capacita y existe continuidad y retroalimentación para el desarrollo de programas posteriores</t>
  </si>
  <si>
    <t>Cuenta con un mecanismo de convocatoria para sus puestos vacantes</t>
  </si>
  <si>
    <t>Cuenta con un mecanismo de convocatoria para sus puestos vacantes y lo aplica consistentemente para puestos operativos y/o mandos medios</t>
  </si>
  <si>
    <t>Cuenta con un mecanismo de convocatoria para sus puestos vacantes, lo aplica consistentemente para puestos directivos</t>
  </si>
  <si>
    <t>Cuenta con un mecanismo de convocatoria para sus puestos vacantes, lo aplica consistentemente para todos los niveles y se revisa periódicamente para su actualización</t>
  </si>
  <si>
    <t>Esquemas generales de capacitación, programa anual de capacitación institucional con base en DNC, reportes de capacitación del personal, evidencia de retroalimentación para el desarrollo de programas posteriores</t>
  </si>
  <si>
    <t xml:space="preserve">Registro actualizado de ingresos a través del mecanismo de convocatoria pública </t>
  </si>
  <si>
    <t>Existen MIR y POAs pero no están formalizados</t>
  </si>
  <si>
    <t>Existen MIR y POAs y están formalizados</t>
  </si>
  <si>
    <t>Existen MIR y POAs, están formalizados y se establecen responsables para su seguimiento</t>
  </si>
  <si>
    <t>Existen MIR y POAs, están formalizados, se establecen responsables para su seguimiento y existe el mecanismo institucional de revisión y retroalimentación de resultados</t>
  </si>
  <si>
    <t>Actas de instalación del mecanismo (Comité), actas de sesiones, programa de trabajo formalizado, informes anuales, reportes de comportamiento de recomendaciones</t>
  </si>
  <si>
    <t>Se difunde en los medios establecidos y se cuenta con evidencia de la revisión periódica para su actualización</t>
  </si>
  <si>
    <t>Se difunde en los medios establecidos y se cuenta con evidencia de la revisión periódica del Código de Conducta institucional</t>
  </si>
  <si>
    <t>El mecanismo existe y se encuentra instalado (Comité)</t>
  </si>
  <si>
    <t>El mecanismo existe, se encuentra instalado y operando</t>
  </si>
  <si>
    <t>El mecanismo existe, está instalado, opera y cuenta con programa de trabajo formalizado ante instancias correspondientes</t>
  </si>
  <si>
    <t>El mecanismo existe, está instalado, opera según programa de trabajo formalizado y presenta informes anuales y propuestas de mejora para incidir en la reducción de recomendaciones</t>
  </si>
  <si>
    <t>Documentación de acciones de control interno, normatividad, Evaluación de CI, PTCI, MAR, PTAR, actas de COCODI</t>
  </si>
  <si>
    <t>Existen acciones de control interno hacia el interior de la institución</t>
  </si>
  <si>
    <t>Se cuenta con normatividad oficial y manuales en materia de control interno</t>
  </si>
  <si>
    <t>Se opera el Sistema de Control Interno Institucional de acuerdo a la normatividad vigente (Evaluación de CI, PTCI, MAR, PTAR)</t>
  </si>
  <si>
    <t>Se opera y se da seguimiento al Sistema de Control Interno Institucional (seguimiento de COCODI) de acuerdo a la normatividad aplicable</t>
  </si>
  <si>
    <t>Existe un mecanismo de evaluación de resultados derivados del clima organizacional</t>
  </si>
  <si>
    <t>Existe un mecanismo de evaluación de resultados derivados del clima organizacional y se difunde a través de medios internos</t>
  </si>
  <si>
    <t>Existe un mecanismo de evaluación de resultados derivados del clima organizacional, se difunde a través de medios internos y se establecen acciones en el PTCI</t>
  </si>
  <si>
    <t>Existe un mecanismo de evaluación de resultados derivados del clima organizacional, se difunde a través de medios internos, se establecen acciones en el PTCI y se da seguimiento de su cumplimiento en COCODI u Órgano de Gobierno</t>
  </si>
  <si>
    <t>Mecanismo de evaluación de clima organizacional, resultados de aplicación de encuestas de clima organizacional, programa de trabajo institucional, evidencia de atención de áreas de oportunidad y resultados</t>
  </si>
  <si>
    <t>Mecanismo de evaluación de resultados de clima organizacional, publicación de acciones, avances y resultados, PTCI, actas de seguimiento COCODI</t>
  </si>
  <si>
    <t>Estructura organizacional firmada coincide con la presupuestal, su operación y se revisa periódicamente para su actualización</t>
  </si>
  <si>
    <t xml:space="preserve">Reglamento Interior publicado coincide con operación, con estructura organizacional autorizada y se revisa periódicamente para su actualización </t>
  </si>
  <si>
    <t>Existen Manual(es) de Organización con VoBo de la SPF y se dan a conocer al interior de la institución</t>
  </si>
  <si>
    <t>Manual(es) de Organización con VoBo de la SPF, difundidos al interior, se revisan periódicamente para su actualización</t>
  </si>
  <si>
    <t>Manual(es) de Procedimientos con VoBo SPF y se dan a conocer al interior de la institución</t>
  </si>
  <si>
    <t>Manual(es) de Procedimientos con VoBo de la SPF, difundidos al interior, se revisan periódicamente para su actualización y/o se certifican</t>
  </si>
  <si>
    <t>Manual(es) de Organización firmados por Titular, con VoBo SFP y evidencia de difusión / actualización periódica</t>
  </si>
  <si>
    <t>Manual(es) de Procedimientos firmados por Titular, con VoBo SFP y evidencia de difusión / actualización periódica / certificación</t>
  </si>
  <si>
    <t>Estructura organizacional firmada ante SFP, actualizada presupuestalmente, coincidente con la operación, evidencia de actualización periódica</t>
  </si>
  <si>
    <t>Reglamento interior documentado, publicado, coincidente con la operación, evidencia de actualización periódica</t>
  </si>
  <si>
    <t>Existen descripciones de puestos aprobadas por autoridad correspondiente y están alineadas a los manuales de organización y/o procedimientos</t>
  </si>
  <si>
    <t>Existen descripciones de puestos aprobadas por autoridad correspondiente, están alineadas a los manuales de organización y/o procedimientos, se revisan periódicamente para su actualización</t>
  </si>
  <si>
    <t>Manual(es) de Organización con VoBo SPF alineados a objetivos y metas institucionales, así como a las atribuciones vigentes</t>
  </si>
  <si>
    <t>Manual(es) de Organización con VoBo SPF alineados a objetivos y metas institucionales, así como a las atribuciones vigentes; se revisan periódicamente para su actualización</t>
  </si>
  <si>
    <t>Manual(es) de Procedimientos coinciden con atribuciones del Reglamento Interior y otras normas aplicables</t>
  </si>
  <si>
    <t>Cartas u oficios de reconocimientos y documentos de elaboración y recepción de propuestas, programas de implementación</t>
  </si>
  <si>
    <t>Se reconoce al personal por el cumplimiento de metas y objetivos</t>
  </si>
  <si>
    <t>Existe mecanismo para reconocimiento al personal por el cumplimiento de metas y objetivos institucionales</t>
  </si>
  <si>
    <t>Existe un mecanismo para que el personal presente propuestas de mejora institucionales</t>
  </si>
  <si>
    <t>Existe un mecanismo para que el personal presente propuestas de mejora institucionales, se evalúan y se implementan aquellas que aportan al desarrollo de la operación</t>
  </si>
  <si>
    <t>Documentación de capacitación en Administración de Riesgos, metodología, PTAR y actas de COCODI</t>
  </si>
  <si>
    <t>Se cuenta con evidencia documental sobre la identificación de riesgos institucionales</t>
  </si>
  <si>
    <t>Existe evidencia del mapeo de riesgos (MAR)</t>
  </si>
  <si>
    <t>Se integran estrategias de mitigación de riesgos en el PTAR</t>
  </si>
  <si>
    <t>Se aplican las acciones de mitigación de riesgos oportunamente de acuerdo al PTAR y se evalúan los resultados (eficiencia de las acciones implementadas)</t>
  </si>
  <si>
    <t>Documentación de identificación de riegos. MAR, PTAR, actas de COCODI, reportes cuatrimestrales de seguimiento, evidencia documental de acciones implementadas</t>
  </si>
  <si>
    <t>Documentación de acciones de mitigación de riesgos, Disposiciones y MAAGCI CUU, PTAR, Actas de COCODI</t>
  </si>
  <si>
    <t>Se realizan acciones encaminadas a la mitigación de riesgos</t>
  </si>
  <si>
    <t>Se realizan acciones encaminadas a la mitigación de riesgos y se cuenta con un proceso institucional para el análisis y mitigación de riesgos (Disposiciones y MAAGCI CUU)</t>
  </si>
  <si>
    <t>Se realizan acciones encaminadas a la mitigación de riesgos y se mantiene en operación el proceso institucional para el análisis y mitigación de riesgos (Disposiciones y MAAGCI CUU)</t>
  </si>
  <si>
    <t>Se realizan acciones encaminadas a la mitigación de riesgos, se mantiene en operación el proceso institucional para el análisis y mitigación de riesgos (Disposiciones y MAAGCI CUU), se cuenta con PTAR y se da seguimiento en COCODI</t>
  </si>
  <si>
    <t>Acciones específicas de combate a la corrupción, mecanismo de análisis de riesgos de corrupción, programa de atención a los riesgos de corrupción, certificación</t>
  </si>
  <si>
    <t>Existen acciones específicas de combate a la corrupción</t>
  </si>
  <si>
    <t>Existen acciones específicas de combate a la corrupción y se cuenta con mecanismo de análisis de riesgos de corrupción en los procesos institucionales (actividad del Comité de Ética)</t>
  </si>
  <si>
    <t>Existen acciones específicas de combate a la corrupción, se cuenta con mecanismo de análisis de riesgos de corrupción en los procesos institucionales (actividad del Comité de Ética) y se establece un programa de atención a los riesgos detectados</t>
  </si>
  <si>
    <t>Existen acciones específicas de combate a la corrupción, se cuenta con mecanismo de análisis de riesgos de corrupción en los procesos institucionales (actividad del Comité de Ética), se establece un programa de atención a los riesgos detectados y se certifican los procesos más vulnerables en materia anticorrupción y/o antisoborno</t>
  </si>
  <si>
    <t>Se tienen identificados los riesgos de corrupción</t>
  </si>
  <si>
    <t xml:space="preserve">Se tienen identificados los riesgos de corrupción y se cuenta con mecanismo institucional de análisis de riesgos de corrupción </t>
  </si>
  <si>
    <t xml:space="preserve">Se tienen identificados los riesgos de corrupción, se cuenta con mecanismo institucional de análisis de riesgos de corrupción y se revisa periódicamente en reuniones directivas </t>
  </si>
  <si>
    <t>Se tienen identificados los riesgos de corrupción, se cuenta con mecanismo institucional de análisis de riesgos de corrupción, se revisa periódicamente y se establecen acciones específicas de seguimiento en el COCODI</t>
  </si>
  <si>
    <t>Se tienen identificados los procesos</t>
  </si>
  <si>
    <t>Procesos identificados, lineamientos, manuales administrativos, manuales de procedimientos, evidencia de metas y objetivos por proceso con responsables, mecanismo de evaluación</t>
  </si>
  <si>
    <t>Se tienen mapeados y se tienen institucionalizados  los procesos (lineamientos, manual administrativo, manuales de procedimientos), se establecen metas y objetivos por proceso con responsables y se cuenta con mecanismo de evaluación</t>
  </si>
  <si>
    <t>Se revisan los avances de PbR ante el COCODI, se generan las actas de seguimiento y se realiza análisis de la aplicación de los recursos financieros en relación al cumplimiento de las metas institucionales</t>
  </si>
  <si>
    <t>Existen acciones de seguimiento sobre ejecución del gasto</t>
  </si>
  <si>
    <t>Se cuenta con POA y MIR formalizados ante instancias correspondientes</t>
  </si>
  <si>
    <t>Se cuenta con POA y MIR formalizados ante instancias correspondientes y cuentan con mecanismo institucional para evaluar el cumplimiento de metas establecidas en sus programas operativos</t>
  </si>
  <si>
    <t>Se cuenta con POA y MIR formalizados ante instancias correspondientes, cuentan con mecanismo institucional para evaluar el cumplimiento de metas establecidas en sus programas operativos y se considera para ejercicios de planeación presupuestal</t>
  </si>
  <si>
    <t xml:space="preserve">Seguimiento de ejecución del gasto, POA, MIR, mecanismo de seguimiento al cumplimiento de metas, evidencia documental de evaluación y ejercicios de planeación considerando resultados de evaluación </t>
  </si>
  <si>
    <t>Estándares de calidad, resultados, servicio o desempeño de los procesos identificados y/o institucionalizados, mecanismo de evaluación y de mejora en operación, encaminado a la eficiencia y eficacia a través de procesos certificados</t>
  </si>
  <si>
    <t>Se tienen identificados estándares de calidad, resultados, servicio o desempeño en los procesos</t>
  </si>
  <si>
    <t>Se tienen institucionalizados estándares de calidad, resultados, servicio o desempeño de los procesos</t>
  </si>
  <si>
    <t>Se tienen institucionalizados estándares de calidad, resultados, servicio o desempeño de los procesos, se cuenta con un mecanismo de evaluación y de mejora en operación que los incluye</t>
  </si>
  <si>
    <t>Se tienen institucionalizados estándares de calidad, resultados, servicio o desempeño de los procesos, se cuenta con un mecanismo de evaluación y de mejora encaminado a la eficiencia y eficacia a través de procesos certificados</t>
  </si>
  <si>
    <t>Se tienen identificadas las observaciones de entes fiscalizadores a la institución</t>
  </si>
  <si>
    <t>Se tienen identificadas las observaciones de entes fiscalizadores a la institución, se atienden en tiempo y forma y se solventan las mismas</t>
  </si>
  <si>
    <t>Se tienen identificadas las observaciones de entes fiscalizadores a la institución, se atienden en tiempo y forma y se solventan las mismas; se ubican aquellas recurrentes y se realiza un análisis de causa-raíz</t>
  </si>
  <si>
    <t>Se tienen identificadas las observaciones de entes fiscalizadores a la institución, se atienden en tiempo y forma y se solventan las mismas; se ubican aquellas recurrentes y se realiza un análisis de causa-raíz, se implementan acciones correctivas y/o preventivas y se evalúan sus impactos</t>
  </si>
  <si>
    <t>Observaciones identificadas, atendidas y/o solventadas, análisis causa-raíz de observaciones de fiscalización respecto a los procesos institucionales, evaluación de impacto de acciones correctivas y/o preventivas</t>
  </si>
  <si>
    <t>La entidad lleva a cabo actividades de control interno</t>
  </si>
  <si>
    <t>Se cuenta con una metodología institucional para la evaluación del control interno</t>
  </si>
  <si>
    <t>Se cuenta con una metodología institucional para la evaluación del control interno y se implementa de manera integral (Evaluación CI, PTCI, MAR, PTAR, COCODI, Informes)</t>
  </si>
  <si>
    <t>Se cuenta con una metodología institucional para la evaluación del control interno, se implementa de manera integral (Evaluación CI, PTCI, MAR, PTAR, COCODI, Informes) y se cuenta con evidencia del aumento de eficiencia en el desempeño de la entidad</t>
  </si>
  <si>
    <t>Líneas de acción en caso de desastre, análisis de continuidad operativa en caso de desastre, plan de contingencia estratégico</t>
  </si>
  <si>
    <t>Líneas de seguimiento institucional de seguridad y protección civil, programa de seguridad y protección civil, mecanismo de evaluación de cumplimiento y plan de mejora continua de seguridad institucional y de protección civil</t>
  </si>
  <si>
    <t>Se establecen líneas de seguimiento institucional en caso de desastre</t>
  </si>
  <si>
    <t>Se cuenta con análisis de seguimiento de continuidad operativa en caso de desastre</t>
  </si>
  <si>
    <t>Se cuenta con análisis de seguimiento de continuidad operativa en caso de desastre y se establece un plan de acción</t>
  </si>
  <si>
    <t>Se cuenta con análisis de seguimiento de continuidad operativa en caso de desastre, se establece un plan de acción y se cuenta con los elementos para llevarlo a cabo</t>
  </si>
  <si>
    <t>Se establecen líneas de seguimiento institucional de seguridad y protección civil</t>
  </si>
  <si>
    <t>Se cuenta con un programa institucional de seguridad y protección civil</t>
  </si>
  <si>
    <t>Se cuenta con un programa institucional de seguridad y protección civil y se cuenta con mecanismo de evaluación de cumplimiento</t>
  </si>
  <si>
    <t>Se cuenta con un programa institucional de seguridad y protección civil, se cuenta con mecanismo de evaluación de cumplimiento, se evalúa periódicamente y se sigue un plan de mejora continua</t>
  </si>
  <si>
    <t>Actas de COCODI, reportes de resultados / seguimiento a acuerdos y acciones del PTCI / PTAR</t>
  </si>
  <si>
    <t>Se cuenta con COCODI establecido</t>
  </si>
  <si>
    <t>Se cumple con las disposiciones en materia de Control Interno en la operación del COCODI</t>
  </si>
  <si>
    <t>Se cumple con las disposiciones en materia de Control Interno en la operación del COCODI y se establecen acuerdos enfocados a la mejora del desempeño institucional</t>
  </si>
  <si>
    <t>Se cumple con las disposiciones en materia de Control Interno en la operación del COCODI, se establecen y se cumplen en tiempo y forma, los acuerdos de mejora al desempeño institucional</t>
  </si>
  <si>
    <t>Se establecen acciones institucionales para la salvaguarda y protección de sistemas, procesos o información confidencial</t>
  </si>
  <si>
    <t>Se cuenta con análisis de seguimiento de acciones de salvaguarda y protección de sistemas, procesos o información confidencial</t>
  </si>
  <si>
    <t>Se cuenta con análisis de seguimiento de acciones de salvaguarda y protección de sistemas, procesos o información confidencial y se establece un plan de acción</t>
  </si>
  <si>
    <t>Se cuenta con análisis de seguimiento de acciones de salvaguarda y protección de sistemas, procesos o información confidencial y se establece un plan de acción, se implementa y se evalúa</t>
  </si>
  <si>
    <t>Se establecen líneas de seguimiento institucional de respaldo y recuperación de información en caso de desastre</t>
  </si>
  <si>
    <t>Se cuenta con análisis de seguimiento a la continuidad de respaldo y recuperación de información en caso de desastre</t>
  </si>
  <si>
    <t>Se cuenta con análisis de seguimiento a la continuidad de respaldo y recuperación de información en caso de desastre y se cuenta con un plan de acción</t>
  </si>
  <si>
    <t>Se cuenta con análisis de seguimiento a la continuidad de respaldo y recuperación de información en caso de desastre y se cuenta con un plan de acción y se cuenta con los elementos para llevarlo a cabo</t>
  </si>
  <si>
    <t>Se cuenta con sistemas informáticos institucionales</t>
  </si>
  <si>
    <t>Cuenta con tableros institucionales de comunicación</t>
  </si>
  <si>
    <t>Se comunica información relevante y oportuna de la institución a través de una plataforma interna y se lleva registro de la correspondencia que se recibe</t>
  </si>
  <si>
    <t>Se comunica información relevante y oportuna de la institución a través de una plataforma interna, y cuenta con un mecanismo de control de gestión (oficialía)</t>
  </si>
  <si>
    <t>Se comunica información relevante y oportuna de la institución a través de una plataforma interna, cuenta con un mecanismo de control de gestión (oficialía) y seguimiento de la información</t>
  </si>
  <si>
    <t>Existen reportes para el seguimiento de metas y objetivos institucionales</t>
  </si>
  <si>
    <t>Existen mecanismos institucionales para el seguimiento de metas y objetivos</t>
  </si>
  <si>
    <t>Existen mecanismos institucionales para el seguimiento de metas y objetivos, alineados a planes y programas de mediano plazo</t>
  </si>
  <si>
    <t>Existen mecanismos institucionales para el seguimiento de metas y objetivos, alineados a planes y programas de mediano plazo y se cuenta con un sistema de BSC (Balance Score Card) automatizado</t>
  </si>
  <si>
    <t>Reportes, seguimiento al PbR, sistema de BSC automatizado</t>
  </si>
  <si>
    <t>Se cuenta con información contable y programático-presupuestal</t>
  </si>
  <si>
    <t>El flujo de información contable y programático-presupuestal se maneja de manera institucional</t>
  </si>
  <si>
    <t>El flujo de información contable y programático-presupuestal se maneja de manera institucional y se encuentra sistematizada</t>
  </si>
  <si>
    <t xml:space="preserve">El flujo de información contable y programático-presupuestal se maneja de manera institucional, se encuentra sistematizada y se evalúa el cumplimiento de su operación en apego a la normatividad aplicable </t>
  </si>
  <si>
    <t>Existen reuniones directivas de trabajo esporádicas y se documentan acuerdos</t>
  </si>
  <si>
    <t>Existen reuniones directivas de trabajo periódicas y se documentan acuerdos</t>
  </si>
  <si>
    <t>Existen reuniones directivas de trabajo periódicas y existe un mecanismo de registro y seguimiento de acuerdos</t>
  </si>
  <si>
    <t>Existen reuniones directivas de trabajo periódicas y existe un mecanismo de registro y seguimiento de acuerdos, y se evalúan los avances</t>
  </si>
  <si>
    <t>Acuerdos de trabajo documentados, mecanismos de registro y seguimiento de acuerdos y compromisos aprobados y avances evaluados (COCODI)</t>
  </si>
  <si>
    <t>Registro de quejas y denuncias, mecanismo institucional para el registro de quejas y denuncias</t>
  </si>
  <si>
    <t>Existe registro de quejas y denuncias</t>
  </si>
  <si>
    <t>Existe un mecanismo institucional para el registro de quejas y denuncias</t>
  </si>
  <si>
    <t>Existe un mecanismo institucional para el registro de quejas y denuncias, y se cuenta con un control para su seguimiento y atención oportuna</t>
  </si>
  <si>
    <t>Existe un mecanismo institucional para el registro de quejas y denuncias, se cuenta con un control para su seguimiento y atención oportuna, y se generan y aplican programas de trabajo focalizados para disminuir su incidencia</t>
  </si>
  <si>
    <t>El registro de reuniones directivas se lleva de manera electrónica</t>
  </si>
  <si>
    <t>El registro y seguimiento de acuerdos directivos se lleva de manera electrónica</t>
  </si>
  <si>
    <t>Se cuenta con un sistema informático para el registro y seguimiento de acuerdos directivos y la información se actualiza y se opera oportuna y consistentemente</t>
  </si>
  <si>
    <t>Existe un sistema informático para el registro y seguimiento de acuerdos directivos, la información se actualiza y se opera oportuna y consistentemente, y está interconectado con los indicadores estratégicos de la institución</t>
  </si>
  <si>
    <t>Registro de reuniones, Sistema integral de información de la alta dirección para la toma de decisiones, sistema informático</t>
  </si>
  <si>
    <t>Se cuenta con un portal de transparencia que incluye los elementos mínimos obligatorios por ley y la institución actualiza de manera oportuna su información</t>
  </si>
  <si>
    <t>Se cuenta con un mecanismo para la recepción de requerimientos ciudadanos de información</t>
  </si>
  <si>
    <t>Se cuenta con un mecanismo para la recepción y seguimiento de requerimientos ciudadanos de información, conforme a la normatividad aplicable, y se da atención oportuna a los requerimientos</t>
  </si>
  <si>
    <t>30.2</t>
  </si>
  <si>
    <t>30.3</t>
  </si>
  <si>
    <t>Se cuenta con un mecanismo para la recepción y seguimiento de requerimientos ciudadanos de información, conforme a la normatividad aplicable</t>
  </si>
  <si>
    <t>Se cuenta con un portal de transparencia que incluye los elementos mínimos obligatorios por ley, la institución actualiza de manera oportuna su información, se evalúa la utilidad de la información, se llevan a cabo acciones de mejora, y se cuenta con un esquema de transparencia proactiva</t>
  </si>
  <si>
    <t>Se cuenta con información publicada en un portal de transparencia</t>
  </si>
  <si>
    <t>Se cuenta con información institucional publicada en portal de transparencia que incluye los elementos mínimos obligatorios por ley</t>
  </si>
  <si>
    <t>Acciones de evaluación de Control Interno, disposiciones oficiales (Evaluación CI, MAR, PTCI, PTAR, COCODI), registro de avances, evidencia de cumplimiento efectivo de objetivos institucionales</t>
  </si>
  <si>
    <t>Se realizan acciones de evaluación relativas a los elementos de control interno en la institución</t>
  </si>
  <si>
    <t>Se cuenta con los elementos establecidos en las disposiciones oficiales estatales en materia de Control Interno (Evaluación CI, MAR, PTCI, PTAR, COCODI)</t>
  </si>
  <si>
    <t>Se cuenta con los elementos establecidos en las disposiciones oficiales estatales en materia de Control Interno (Evaluación CI, MAR, PTCI, PTAR, COCODI) y se cuenta con un registro de los avances en materia de Control Interno y Administración de Riesgos (incremento en evaluación de CI y mitigación de riesgos)</t>
  </si>
  <si>
    <t>Se cuenta con los elementos establecidos en las disposiciones oficiales estatales en materia de Control Interno (Evaluación CI, MAR, PTCI, PTAR, COCODI), se cuenta con un registro de los avances en materia de Control Interno y Administración de Riesgos (incremento en evaluación de CI y mitigación de riesgos) y existe evidencia de cumplimiento efectivo de los objetivos institucionales</t>
  </si>
  <si>
    <t>Recomendaciones y resultados de auditoría identificados y/o atendidos, acciones de mejora para fortalecer el control interno de los procesos, evaluación de resultados</t>
  </si>
  <si>
    <t>Se tienen identificadas las recomendaciones y resultados de auditoría o evaluaciones de instancias de control y/o fiscalizadoras</t>
  </si>
  <si>
    <t>Se atienden en tiempo y forma las recomendaciones y resultados de auditoría o evaluaciones de instancias de control y/o fiscalizadoras</t>
  </si>
  <si>
    <t>Se atienden en tiempo y forma las recomendaciones y resultados de auditoría o evaluaciones de instancias de control y/o fiscalizadoras y se establecen acciones de mejora encaminadas a fortalecer el control interno los procesos involucrados</t>
  </si>
  <si>
    <t>Se atienden en tiempo y forma las recomendaciones y resultados de auditoría o evaluaciones de instancias de control y/o fiscalizadoras, se implementan acciones de mejora encaminadas a fortalecer el control interno los procesos involucrados y se evalúan los resultados</t>
  </si>
  <si>
    <t>Los procesos institucionales se encuentran identificados</t>
  </si>
  <si>
    <t>Los procesos  institucionales se encuentran documentados</t>
  </si>
  <si>
    <t>Los procesos institucionales se encuentran documentados, se cuenta con un mecanismo para llevar a cabo la evaluación de los elementos de control (aplicables a los procesos) y se integran acciones en el PTCI para la mejora de procesos</t>
  </si>
  <si>
    <t>Los procesos institucionales se encuentran documentados, se cuenta con un mecanismo para llevar a cabo la evaluación de los elementos de control (aplicables a los procesos), y se integran en el PTCI, se da seguimiento y evalúan las acciones de mejora de los procesos</t>
  </si>
  <si>
    <t>Se tienen identificadas las debilidades en materia de control interno</t>
  </si>
  <si>
    <t>Se cuenta con un mecanismo institucional para fortalecer los elementos de control interno (PTCI) aplicable a los procesos institucionales</t>
  </si>
  <si>
    <t>Se cuenta con un mecanismo institucional para fortalecer los elementos de control interno, se da seguimiento y se establecen acciones de mejora aplicables a los procesos institucionales (PTCI, COCODI)</t>
  </si>
  <si>
    <t>Se cuenta con un mecanismo institucional para fortalecer los elementos de control interno, se da seguimiento y se establecen acciones de mejora aplicables a los procesos institucionales (PTCI, COCODI), y se evalúan los resultados</t>
  </si>
  <si>
    <t>Se tienen identificados los trámites y servicios que presta la institución a la ciudadanía</t>
  </si>
  <si>
    <t>Se cuenta con manuales de operación y/o de procedimientos de los principales trámites y servicios que presta la institución a la ciudadanía</t>
  </si>
  <si>
    <t>Se cuenta con manuales de operación y/o de procedimientos de los principales trámites y servicios que presta la institución a la ciudadanía, se cuenta con un programa de mejora regulatoria, se implementa la simplificación y automatización de trámites y servicios con sus guías y/o manuales correspondientes</t>
  </si>
  <si>
    <t>Procesos institucionales identificados, documentados, mecanismo de evaluación de elemento de control aplicables a los procesos, PTCI e informes de seguimiento, evaluación de acciones de mejora</t>
  </si>
  <si>
    <t>Debilidades de control interno identificadas, mecanismo institucional de control interno, PTCI, COCODI, evidencia de evaluación de resultados</t>
  </si>
  <si>
    <t>Trámites y servicios identificados, documentados, programa de mejora regulatoria institucional, sistemas informáticos implementados y sus guías y/o manuales, evidencia de implementación de tramites y servicios simplificados y automatizados</t>
  </si>
  <si>
    <t>Actividades de control interno, mecanismo institucional de evaluación, PTCI, MAR, PTAR, COCODI, Informes, aumento de eficiencia en el desempeño</t>
  </si>
  <si>
    <t>MIR, POAs firmados, convocatorias, minutas y/o listados de reuniones en la que se asignan responsables de objetivos y metas, el mecanismo institucional de revisión y retroalimentación de resultados</t>
  </si>
  <si>
    <t>Sistemas informáticos institucionales, mecanismo para identificar y/o evaluar necesidades de TICs, plan de trabajo, evidencia de cumplimiento</t>
  </si>
  <si>
    <t>Se cuenta con mecanismo para identificar y/o evaluar necesidades de TICs</t>
  </si>
  <si>
    <t>Se cuenta con mecanismo para identificar y/o evaluar necesidades de TICs, se evalúan y determinan prioridades y se genera plan de trabajo para su atención</t>
  </si>
  <si>
    <t>Se cuenta con mecanismo para identificar y/o evaluar necesidades de TICs, se evalúan y determinan prioridades, se genera plan de trabajo y se vigila cumplimiento</t>
  </si>
  <si>
    <t>Se cuenta con acciones y políticas relacionadas con TICs y la seguridad de la información institucional</t>
  </si>
  <si>
    <t>NORMA 1</t>
  </si>
  <si>
    <t>Elemento 1</t>
  </si>
  <si>
    <t>Elemento 2</t>
  </si>
  <si>
    <t>Elemento 3</t>
  </si>
  <si>
    <t>Elemento 4</t>
  </si>
  <si>
    <t>Elemento 5</t>
  </si>
  <si>
    <t>NORMA 2</t>
  </si>
  <si>
    <t>4.2</t>
  </si>
  <si>
    <t>8.1</t>
  </si>
  <si>
    <t>Elemento 6</t>
  </si>
  <si>
    <t>Elemento 7</t>
  </si>
  <si>
    <t>Elemento 8</t>
  </si>
  <si>
    <t>Elemento 9</t>
  </si>
  <si>
    <t>Elemento 10</t>
  </si>
  <si>
    <t>Elemento 11</t>
  </si>
  <si>
    <t>NORMA 3</t>
  </si>
  <si>
    <t>Elemento 12</t>
  </si>
  <si>
    <t>Elemento 13</t>
  </si>
  <si>
    <t>Elemento 14</t>
  </si>
  <si>
    <t>Elemento 15</t>
  </si>
  <si>
    <t>Elemento 16</t>
  </si>
  <si>
    <t>Elemento 17</t>
  </si>
  <si>
    <t>Elemento 18</t>
  </si>
  <si>
    <t>Elemento 19</t>
  </si>
  <si>
    <t>Elemento 20</t>
  </si>
  <si>
    <t>Elemento 21</t>
  </si>
  <si>
    <t>Elemento 22</t>
  </si>
  <si>
    <t>Elemento 23</t>
  </si>
  <si>
    <t>Elemento 24</t>
  </si>
  <si>
    <t>NORMA 4</t>
  </si>
  <si>
    <t>Elemento 25</t>
  </si>
  <si>
    <t>Elemento 26</t>
  </si>
  <si>
    <t>Elemento 27</t>
  </si>
  <si>
    <t>Elemento 28</t>
  </si>
  <si>
    <t>Elemento 29</t>
  </si>
  <si>
    <t>Elemento 30</t>
  </si>
  <si>
    <t>NORMA 5</t>
  </si>
  <si>
    <t>Elemento 31</t>
  </si>
  <si>
    <t>Elemento 32</t>
  </si>
  <si>
    <t>Elemento 33</t>
  </si>
  <si>
    <t>SEMÁFORO</t>
  </si>
  <si>
    <t>%</t>
  </si>
  <si>
    <t>Grado</t>
  </si>
  <si>
    <r>
      <t xml:space="preserve">El manual de organización y de </t>
    </r>
    <r>
      <rPr>
        <sz val="9"/>
        <rFont val="Gotham Book"/>
        <family val="3"/>
      </rPr>
      <t xml:space="preserve">procedimientos </t>
    </r>
    <r>
      <rPr>
        <sz val="9"/>
        <rFont val="Gotham Book"/>
        <family val="3"/>
      </rPr>
      <t>de las unidades administrativas que intervienen en los procesos está alineado a los objetivos y metas institucionales y se actualizan con base en sus atribuciones y responsabilidades establecidas en la normatividad aplicable</t>
    </r>
    <r>
      <rPr>
        <b/>
        <sz val="9"/>
        <color indexed="10"/>
        <rFont val="Gotham Book"/>
        <family val="3"/>
      </rPr>
      <t xml:space="preserve"> </t>
    </r>
  </si>
  <si>
    <r>
      <t>Se opera en el proceso un mecanismo para evaluar y actualizar el control interno (políticas y procedimientos), en cada ámbito de competencia y nivel jerárquico</t>
    </r>
    <r>
      <rPr>
        <b/>
        <sz val="9"/>
        <color indexed="10"/>
        <rFont val="Gotham Book"/>
        <family val="3"/>
      </rPr>
      <t xml:space="preserve"> </t>
    </r>
  </si>
  <si>
    <r>
      <t>Se aplican, al menos una vez al año, encuestas de clima organizacional, se identifican áreas de oportunidad, determinan acciones de mejora, dan seguimiento y evalúan sus resultados</t>
    </r>
    <r>
      <rPr>
        <b/>
        <sz val="9"/>
        <color indexed="8"/>
        <rFont val="Gotham Book"/>
        <family val="3"/>
      </rPr>
      <t xml:space="preserve"> </t>
    </r>
  </si>
  <si>
    <t xml:space="preserve">La estructura organizacional define la autoridad y responsabilidad, segrega y delega funciones, delimita facultades entre el personal que autoriza, ejecuta, vigila, evalúa, registra o contabiliza las transacciones de los procesos </t>
  </si>
  <si>
    <t>Los objetivos y metas institucionales derivados del plan estratégico están comunicados y asignados a los encargados de las áreas y responsables de cada uno de los procesos para su cumplimiento</t>
  </si>
  <si>
    <t xml:space="preserve">La institución cuenta con un Comité de Ética y de Prevención de Conflictos de Interés formalmente establecido para difundir y evaluar el cumplimiento del Código de Ética y de Conducta; se cumplen con las reglas de integridad para el ejercicio de la función pública y sus lineamientos generales </t>
  </si>
  <si>
    <t xml:space="preserve">Los servidores públicos de la Institución, conocen y aseguran en su área de trabajo el cumplimiento de metas y objetivos, visión y misión institucionales </t>
  </si>
  <si>
    <r>
      <t>Se aplica la metodología establecida en cumplimiento a las etapas para la Administración de Riesgos, para su identificación, descripción, evaluación, atención y seguimiento, que incluya los factores de riesgo, estrategias para administrarlos y la implementación de acciones de control</t>
    </r>
    <r>
      <rPr>
        <b/>
        <sz val="9"/>
        <color indexed="10"/>
        <rFont val="Gotham Book"/>
        <family val="3"/>
      </rPr>
      <t xml:space="preserve"> </t>
    </r>
  </si>
  <si>
    <t xml:space="preserve">Las actividades de control interno atienden y mitigan los riesgos identificados del proceso, que pueden afectar el logro de metas y objetivos institucionales, y éstas son ejecutadas por el servidor público facultado conforme a la normatividad </t>
  </si>
  <si>
    <t xml:space="preserve">Existe un procedimiento formal que establezca la obligación de los responsables de los procesos que intervienen en la administración de riesgos </t>
  </si>
  <si>
    <r>
      <t>Se instrumentan en los procesos acciones para identificar, evaluar y dar respuesta a los riesgos de corrupción, abusos y fraudes potenciales que pudieran afectar el cumplimiento de los objetivos institucionales</t>
    </r>
    <r>
      <rPr>
        <b/>
        <sz val="9"/>
        <color indexed="10"/>
        <rFont val="Gotham Book"/>
        <family val="3"/>
      </rPr>
      <t xml:space="preserve"> </t>
    </r>
  </si>
  <si>
    <t xml:space="preserve">Se encuentran claramente definidas las actividades de control en cada proceso, para cumplir con las metas comprometidas con base en el presupuesto asignado del ejercicio fiscal </t>
  </si>
  <si>
    <r>
      <t xml:space="preserve">¿La Dependencia o Entidad cuenta con actividades de control claramente definidas en cada proceso, para cumplir con las metas comprometidas con base en el presupuesto asignado del ejercicio fiscal? </t>
    </r>
    <r>
      <rPr>
        <b/>
        <sz val="9"/>
        <color indexed="30"/>
        <rFont val="Gotham Book"/>
        <family val="3"/>
      </rPr>
      <t>(Procesos)</t>
    </r>
  </si>
  <si>
    <r>
      <t xml:space="preserve">¿Los riesgos de corrupción se evalúan periódicamente y son considerados al momento de tomar una decisión? </t>
    </r>
    <r>
      <rPr>
        <b/>
        <sz val="9"/>
        <color indexed="30"/>
        <rFont val="Gotham Book"/>
        <family val="3"/>
      </rPr>
      <t xml:space="preserve">(Procesos) </t>
    </r>
  </si>
  <si>
    <t xml:space="preserve">Se tienen en operación los instrumentos y mecanismos del proceso, que miden su avance, resultados y se analizan las variaciones en el cumplimiento de los objetivos y metas Institucionales  </t>
  </si>
  <si>
    <t>Se tienen establecidos estándares de calidad, resultados, servicios o desempeño en la ejecución de los procesos</t>
  </si>
  <si>
    <r>
      <t xml:space="preserve">¿La Dependencia o Entidad cuenta con estándares de calidad, resultados, servicio o desempeño, establecidos para la ejecución de los procesos? </t>
    </r>
    <r>
      <rPr>
        <b/>
        <sz val="9"/>
        <color indexed="30"/>
        <rFont val="Gotham Book"/>
        <family val="3"/>
      </rPr>
      <t xml:space="preserve"> (Procesos)</t>
    </r>
  </si>
  <si>
    <t>Se identifica en los procesos la causa raíz de las debilidades de control interno determinadas, con prioridad en las de mayor importancia, a efecto de evitar su recurrencia e integrarlas a un Programa de Trabajo de Control Interno para su seguimiento y atención</t>
  </si>
  <si>
    <r>
      <t>Se evalúan y actualizan en los procesos las políticas, procedimientos, acciones, mecanismos e instrumentos de control</t>
    </r>
    <r>
      <rPr>
        <b/>
        <sz val="9"/>
        <color indexed="10"/>
        <rFont val="Gotham Book"/>
        <family val="3"/>
      </rPr>
      <t xml:space="preserve"> </t>
    </r>
  </si>
  <si>
    <t xml:space="preserve">Las recomendaciones y acuerdos de los Comités Institucionales, relacionados con cada proceso, se atienden en tiempo y forma, conforme a su ámbito de competencia </t>
  </si>
  <si>
    <t xml:space="preserve">Se identifican y evalúan las necesidades de utilizar TICs en las operaciones y etapas del proceso, considerando los recursos humanos, materiales, financieros y tecnológicos que se requieren </t>
  </si>
  <si>
    <t xml:space="preserve">En las operaciones y etapas automatizadas de los procesos se cancelan oportunamente los accesos autorizados del personal que causó baja, tanto a espacios físicos como a TICs  </t>
  </si>
  <si>
    <t>Se cumple con las políticas y disposiciones establecidas para la Estrategia Digital Nacional en los procesos de gobernanza, organización y de entrega, relacionados con la planeación, contratación y administración de bienes y servicios de TICs y con la seguridad de la información</t>
  </si>
  <si>
    <t xml:space="preserve">Existe en cada proceso un mecanismo para generar información relevante y de calidad (accesible, correcta, actualizada, suficiente, oportuna, válida y verificable), de conformidad con las disposiciones legales y administrativas aplicables </t>
  </si>
  <si>
    <t>Se tiene implantado en cada proceso un mecanismo o instrumento para verificar que la elaboración de informes, respecto del logro del plan estratégico, objetivos y metas institucionales, cumplan con las políticas, lineamientos y criterios institucionales establecidos</t>
  </si>
  <si>
    <t xml:space="preserve">Dentro del sistema de información se genera de manera oportuna, suficiente y confiable, información sobre el estado de la situación contable y programático-presupuestal del proceso </t>
  </si>
  <si>
    <t xml:space="preserve">Se cuenta con el registro de acuerdos y compromisos, correspondientes a los procesos, aprobados en las reuniones del Órgano de Gobierno, de Comités Institucionales y de grupos de alta dirección, así como de su seguimiento, a fin de que se cumplan en tiempo y forma </t>
  </si>
  <si>
    <t xml:space="preserve">Se tiene implantado un mecanismo específico para el registro, análisis y atención oportuna y suficiente de quejas y denuncias </t>
  </si>
  <si>
    <r>
      <t xml:space="preserve">Se cuenta con un sistema de Información que de manera integral, oportuna y confiable permite a la alta dirección y, en su caso, al Órgano de Gobierno realizar seguimientos y tomar decisiones </t>
    </r>
  </si>
  <si>
    <t xml:space="preserve">Se realizan las acciones correctivas y preventivas que contribuyen a la eficiencia y eficacia de las operaciones, así como la supervisión permanente de los cinco componentes de control interno </t>
  </si>
  <si>
    <t>Los resultados de las auditorías de instancias fiscalizadoras de cumplimiento, de riesgos, de funciones, evaluaciones y de seguridad sobre Tecnologías de la Información, se utilizan para retroalimentar a cada uno de los responsables y mejorar el proceso</t>
  </si>
  <si>
    <t xml:space="preserve">Se llevan a cabo evaluaciones del control interno de los procesos sustantivos y administrativos por parte del Titular y la Administración, Órgano Fiscalizador o de una instancia independiente para determinar la suficiencia y efectividad de los controles establecidos  </t>
  </si>
  <si>
    <r>
      <t>¿La Dependencia o entidad difunde la Misión institucional?</t>
    </r>
    <r>
      <rPr>
        <b/>
        <sz val="9"/>
        <rFont val="Gotham Book"/>
        <family val="3"/>
      </rPr>
      <t xml:space="preserve"> (Institucional)</t>
    </r>
  </si>
  <si>
    <r>
      <t xml:space="preserve">¿Se realizan encuestas a las y los servidores públicos para asegurar que conocen la Misión Institucional? </t>
    </r>
    <r>
      <rPr>
        <b/>
        <sz val="9"/>
        <color indexed="8"/>
        <rFont val="Gotham Book"/>
        <family val="3"/>
      </rPr>
      <t>(Institucional)</t>
    </r>
  </si>
  <si>
    <r>
      <t xml:space="preserve">¿La Dependencia o entidad difunde la Visión Institucional? </t>
    </r>
    <r>
      <rPr>
        <b/>
        <sz val="9"/>
        <rFont val="Gotham Book"/>
        <family val="3"/>
      </rPr>
      <t>(Institucional)</t>
    </r>
  </si>
  <si>
    <r>
      <t xml:space="preserve">¿Se realizan encuestas a las y los servidores públicos para asegurar que conocen la Visión Institucional? </t>
    </r>
    <r>
      <rPr>
        <b/>
        <sz val="9"/>
        <rFont val="Gotham Book"/>
        <family val="3"/>
      </rPr>
      <t>(Institucional)</t>
    </r>
  </si>
  <si>
    <r>
      <t xml:space="preserve">¿La Dependencia o entidad difunde los resultados de su institución? </t>
    </r>
    <r>
      <rPr>
        <b/>
        <sz val="9"/>
        <rFont val="Gotham Book"/>
        <family val="3"/>
      </rPr>
      <t>(Institucional)</t>
    </r>
  </si>
  <si>
    <r>
      <t xml:space="preserve">¿La Dependencia o entidad cuenta con un programa de Inducción de su personal de nuevo ingreso? </t>
    </r>
    <r>
      <rPr>
        <b/>
        <sz val="9"/>
        <rFont val="Gotham Book"/>
        <family val="3"/>
      </rPr>
      <t>(Institucional)</t>
    </r>
  </si>
  <si>
    <r>
      <t xml:space="preserve">¿La Dependencia o entidad cuenta con un programa continuo de capacitación de su personal? </t>
    </r>
    <r>
      <rPr>
        <b/>
        <sz val="9"/>
        <rFont val="Gotham Book"/>
        <family val="3"/>
      </rPr>
      <t>(Institucional)</t>
    </r>
  </si>
  <si>
    <r>
      <t xml:space="preserve">¿La Dependencia o entidad tiene la práctica de convocar de manera abierta el ingreso a sus puestos vacantes? </t>
    </r>
    <r>
      <rPr>
        <b/>
        <sz val="9"/>
        <rFont val="Gotham Book"/>
        <family val="3"/>
      </rPr>
      <t>(Institucional)</t>
    </r>
  </si>
  <si>
    <r>
      <t>¿Los objetivos y metas derivados del Plan Estratégico y/o Programa Sectorial, están comunicados y asignados a los encargados de las áreas y responsables de los procesos para su cumplimiento?</t>
    </r>
    <r>
      <rPr>
        <b/>
        <sz val="9"/>
        <rFont val="Gotham Book"/>
        <family val="3"/>
      </rPr>
      <t xml:space="preserve"> (Institucional)</t>
    </r>
  </si>
  <si>
    <r>
      <t xml:space="preserve">¿La Dependencia o entidad difunde el Código de Ética en la institución? </t>
    </r>
    <r>
      <rPr>
        <b/>
        <sz val="9"/>
        <rFont val="Gotham Book"/>
        <family val="3"/>
      </rPr>
      <t>(Institucional)</t>
    </r>
  </si>
  <si>
    <r>
      <t>¿La Dependencia o entidad difunde el Código de Conducta en la institución?</t>
    </r>
    <r>
      <rPr>
        <b/>
        <sz val="9"/>
        <rFont val="Gotham Book"/>
        <family val="3"/>
      </rPr>
      <t xml:space="preserve"> (Institucional)</t>
    </r>
  </si>
  <si>
    <r>
      <t xml:space="preserve">¿La Dependencia o entidad cuenta con un mecanismo para procurar, asegurar y vigilar la aplicación y vivencia de los principios y valores éticos en la institución? </t>
    </r>
    <r>
      <rPr>
        <b/>
        <sz val="9"/>
        <rFont val="Gotham Book"/>
        <family val="3"/>
      </rPr>
      <t>(Institucional)</t>
    </r>
  </si>
  <si>
    <r>
      <t xml:space="preserve">¿La Dependencia o entidad tiene la práctica de efectuar encuestas de clima organizacional, difunde sus resultados y se determinan acciones de mejora? </t>
    </r>
    <r>
      <rPr>
        <b/>
        <sz val="9"/>
        <rFont val="Gotham Book"/>
        <family val="3"/>
      </rPr>
      <t>(Institucional)</t>
    </r>
  </si>
  <si>
    <r>
      <t xml:space="preserve">¿Derivado de las encuestas de clima organizacional, se da seguimiento, evalúan y publican los resultados? </t>
    </r>
    <r>
      <rPr>
        <b/>
        <sz val="9"/>
        <rFont val="Gotham Book"/>
        <family val="3"/>
      </rPr>
      <t>(Institucional)</t>
    </r>
  </si>
  <si>
    <r>
      <t xml:space="preserve">La Estructura Organizacional, ¿se encuentra presupuestalmente actualizada? </t>
    </r>
    <r>
      <rPr>
        <b/>
        <sz val="9"/>
        <rFont val="Gotham Book"/>
        <family val="3"/>
      </rPr>
      <t>(Institucional)</t>
    </r>
  </si>
  <si>
    <r>
      <t xml:space="preserve">¿La Dependencia o entidad cuenta con Reglamento Interior "RI" o Estatuto Orgánico "EO", publicado en el Periódico Oficial del Estado? </t>
    </r>
    <r>
      <rPr>
        <b/>
        <sz val="9"/>
        <rFont val="Gotham Book"/>
        <family val="3"/>
      </rPr>
      <t>(Institucional)</t>
    </r>
  </si>
  <si>
    <r>
      <t>¿La Dependencia o entidad cuenta con Manual(es) de Organización con VoBo de la Secretaría de la Función Pública y firmado por la o el Titular, o en su caso el Órgano de Gobierno?</t>
    </r>
    <r>
      <rPr>
        <b/>
        <sz val="9"/>
        <rFont val="Gotham Book"/>
        <family val="3"/>
      </rPr>
      <t xml:space="preserve"> (Institucional)</t>
    </r>
  </si>
  <si>
    <r>
      <t xml:space="preserve">¿La Dependencia o Entidad cuenta con Manual(es) de Procedimientos con VoBo de la Secretaría de la Función Pública y firmado por la o el Titular, o en su caso el Órgano de Gobierno? </t>
    </r>
    <r>
      <rPr>
        <b/>
        <sz val="9"/>
        <rFont val="Gotham Book"/>
        <family val="3"/>
      </rPr>
      <t>(Institucional)</t>
    </r>
  </si>
  <si>
    <r>
      <t>¿Las descripciones de puestos están alineadas y actualizadas en el Manual de Organización, aprobados por la o el Titular, o en su caso por el Órgano de Gobierno?</t>
    </r>
    <r>
      <rPr>
        <b/>
        <sz val="9"/>
        <rFont val="Gotham Book"/>
        <family val="3"/>
      </rPr>
      <t xml:space="preserve"> (Institucional)</t>
    </r>
  </si>
  <si>
    <r>
      <t xml:space="preserve">¿Los Manuales de Organización se encuentran actualizados con base en las atribuciones establecidas y cumplen con la normatividad aplicable?  </t>
    </r>
    <r>
      <rPr>
        <b/>
        <sz val="9"/>
        <color indexed="8"/>
        <rFont val="Gotham Book"/>
        <family val="3"/>
      </rPr>
      <t>(Institucional)</t>
    </r>
  </si>
  <si>
    <r>
      <t xml:space="preserve">¿Los Manuales de Procedimientos se encuentran actualizados con base en las atribuciones establecidas y cumplen con la normatividad aplicable? </t>
    </r>
    <r>
      <rPr>
        <b/>
        <sz val="9"/>
        <color indexed="30"/>
        <rFont val="Gotham Book"/>
        <family val="3"/>
      </rPr>
      <t xml:space="preserve"> (Procesos)</t>
    </r>
  </si>
  <si>
    <r>
      <t>¿La Dependencia o entidad cuenta con un Sistema de Control Interno Institucional?</t>
    </r>
    <r>
      <rPr>
        <sz val="9"/>
        <color indexed="8"/>
        <rFont val="Gotham Book"/>
        <family val="3"/>
      </rPr>
      <t xml:space="preserve"> </t>
    </r>
    <r>
      <rPr>
        <b/>
        <sz val="9"/>
        <color indexed="8"/>
        <rFont val="Gotham Book"/>
        <family val="3"/>
      </rPr>
      <t>(Institucional)</t>
    </r>
  </si>
  <si>
    <r>
      <t xml:space="preserve">¿El Titular de la dependencia o entidad reconoce y promueve los aportes del personal que mejoren el desarrollo de las actividades operativas? </t>
    </r>
    <r>
      <rPr>
        <b/>
        <sz val="9"/>
        <rFont val="Gotham Book"/>
        <family val="3"/>
      </rPr>
      <t>(Institucional)</t>
    </r>
  </si>
  <si>
    <r>
      <t xml:space="preserve">¿Se realiza seguimiento para que las acciones comprometidas en el PTAR se cumplan y garanticen la mitigación del riesgo? </t>
    </r>
    <r>
      <rPr>
        <b/>
        <sz val="9"/>
        <color indexed="8"/>
        <rFont val="Gotham Book"/>
        <family val="3"/>
      </rPr>
      <t>(Institucional)</t>
    </r>
  </si>
  <si>
    <r>
      <t xml:space="preserve">¿Existe un plan o programa de mitigación de riesgos con responsables asignados y fechas de cumplimiento?  </t>
    </r>
    <r>
      <rPr>
        <b/>
        <sz val="9"/>
        <rFont val="Gotham Book"/>
        <family val="3"/>
      </rPr>
      <t>(Institucional)</t>
    </r>
  </si>
  <si>
    <t>Se tienen mapeados y se tienen institucionalizados los procesos (lineamientos, manual administrativo, manuales de procedimientos)</t>
  </si>
  <si>
    <t>Se tienen mapeados y se tienen institucionalizados los procesos (lineamientos, manual administrativo, manuales de procedimientos), y se establecen metas y objetivos por proceso con responsables</t>
  </si>
  <si>
    <r>
      <t>¿El Titular de la Dependencia o entidad realiza periódicamente acciones específicas a favor del combate a la corrupción?</t>
    </r>
    <r>
      <rPr>
        <b/>
        <sz val="9"/>
        <rFont val="Gotham Book"/>
        <family val="3"/>
      </rPr>
      <t xml:space="preserve"> (Institucional) </t>
    </r>
  </si>
  <si>
    <r>
      <t xml:space="preserve">¿Existen planes, procesos o proyectos que sirvan para identificar y/o evaluar las necesidades de utilizar las TICs Tecnologías de Información y comunicación?  </t>
    </r>
    <r>
      <rPr>
        <b/>
        <sz val="9"/>
        <rFont val="Gotham Book"/>
        <family val="3"/>
      </rPr>
      <t xml:space="preserve">(institucional) </t>
    </r>
  </si>
  <si>
    <r>
      <t xml:space="preserve">¿El Titular de la Dependencia o Entidad se asegura que las áreas formulen actividades congruentes con sus programas operativos (PbR, Presupuesto Basado en Resultados?  </t>
    </r>
    <r>
      <rPr>
        <b/>
        <sz val="9"/>
        <color indexed="8"/>
        <rFont val="Gotham Book"/>
        <family val="3"/>
      </rPr>
      <t xml:space="preserve">(Institucional) </t>
    </r>
  </si>
  <si>
    <r>
      <t>¿El Titular de la Dependencia o Entidad se asegura que las áreas evalúen y cumplan con las metas establecidas en sus programas operativos (PbR)?</t>
    </r>
    <r>
      <rPr>
        <b/>
        <sz val="9"/>
        <color indexed="8"/>
        <rFont val="Gotham Book"/>
        <family val="3"/>
      </rPr>
      <t xml:space="preserve"> (Institucional) </t>
    </r>
  </si>
  <si>
    <r>
      <t xml:space="preserve">¿Se cuenta con mecanismos para identificar y atender la causa raíz de observaciones de fiscalización realizadas a los procesos institucionales? </t>
    </r>
    <r>
      <rPr>
        <b/>
        <sz val="9"/>
        <rFont val="Gotham Book"/>
        <family val="3"/>
      </rPr>
      <t xml:space="preserve"> (Institucional) </t>
    </r>
  </si>
  <si>
    <r>
      <t xml:space="preserve">¿Se identifican y atienden en los procesos institucionales la causa raíz de las debilidades de control interno detectadas? </t>
    </r>
    <r>
      <rPr>
        <b/>
        <sz val="9"/>
        <rFont val="Gotham Book"/>
        <family val="3"/>
      </rPr>
      <t xml:space="preserve"> (Institucional) </t>
    </r>
  </si>
  <si>
    <r>
      <t>¿Se cuenta con un programa preventivo de plan de contingencias estratégico?</t>
    </r>
    <r>
      <rPr>
        <b/>
        <sz val="9"/>
        <color indexed="8"/>
        <rFont val="Gotham Book"/>
        <family val="3"/>
      </rPr>
      <t xml:space="preserve"> (Institucional)</t>
    </r>
  </si>
  <si>
    <r>
      <t>¿ Se tiene un programa interno de Seguridad Institucional y de Protección Civil?</t>
    </r>
    <r>
      <rPr>
        <b/>
        <sz val="9"/>
        <color indexed="8"/>
        <rFont val="Gotham Book"/>
        <family val="3"/>
      </rPr>
      <t xml:space="preserve"> (Institucional)</t>
    </r>
  </si>
  <si>
    <r>
      <t>¿Las recomendaciones y acuerdos de COCODI relacionados con sus procesos institucionales, se atienden en tiempo y forma, conforme a su ámbito de competencia?</t>
    </r>
    <r>
      <rPr>
        <b/>
        <sz val="9"/>
        <color indexed="8"/>
        <rFont val="Gotham Book"/>
        <family val="3"/>
      </rPr>
      <t xml:space="preserve"> (Institucional)</t>
    </r>
  </si>
  <si>
    <r>
      <t xml:space="preserve">¿Se cuenta con mecanismos adecuados de salvaguarda y protección de sistemas, procesos o protección de información confidencial que involucran el uso de TICs? </t>
    </r>
    <r>
      <rPr>
        <b/>
        <sz val="9"/>
        <rFont val="Gotham Book"/>
        <family val="3"/>
      </rPr>
      <t>(Institucional)</t>
    </r>
  </si>
  <si>
    <r>
      <t xml:space="preserve">¿La Dependencia o entidad cuenta con un plan de respaldo y recuperación de información (DRP Disaster Recovery Plan)? </t>
    </r>
    <r>
      <rPr>
        <b/>
        <sz val="9"/>
        <rFont val="Gotham Book"/>
        <family val="3"/>
      </rPr>
      <t>(</t>
    </r>
    <r>
      <rPr>
        <b/>
        <sz val="9"/>
        <color indexed="8"/>
        <rFont val="Gotham Book"/>
        <family val="3"/>
      </rPr>
      <t>Institucional)</t>
    </r>
  </si>
  <si>
    <r>
      <t>¿Se cuenta con mecanismos y/o sistemas internos específicos para comunicar al personal de información relevante y oportuna?</t>
    </r>
    <r>
      <rPr>
        <b/>
        <sz val="9"/>
        <rFont val="Gotham Book"/>
        <family val="3"/>
      </rPr>
      <t xml:space="preserve"> (</t>
    </r>
    <r>
      <rPr>
        <b/>
        <sz val="9"/>
        <color indexed="8"/>
        <rFont val="Gotham Book"/>
        <family val="3"/>
      </rPr>
      <t>Institucional)</t>
    </r>
  </si>
  <si>
    <r>
      <t xml:space="preserve">¿Se cuenta con mecanismos y/o sistemas internos específicos para verificar información relacionada al logro del plan estratégico, objetivos y metas institucionales y su cumplimiento de lineamientos?  </t>
    </r>
    <r>
      <rPr>
        <b/>
        <sz val="9"/>
        <rFont val="Gotham Book"/>
        <family val="3"/>
      </rPr>
      <t>(</t>
    </r>
    <r>
      <rPr>
        <b/>
        <sz val="9"/>
        <color indexed="8"/>
        <rFont val="Gotham Book"/>
        <family val="3"/>
      </rPr>
      <t>Institucional)</t>
    </r>
  </si>
  <si>
    <r>
      <t>¿En la Dependencia o Entidad se genera de manera oportuna, suficiente y confiable, información sobre la situación contable y programático-presupuestal de los procesos institucionales?</t>
    </r>
    <r>
      <rPr>
        <b/>
        <sz val="9"/>
        <rFont val="Gotham Book"/>
        <family val="3"/>
      </rPr>
      <t xml:space="preserve"> (</t>
    </r>
    <r>
      <rPr>
        <b/>
        <sz val="9"/>
        <color indexed="8"/>
        <rFont val="Gotham Book"/>
        <family val="3"/>
      </rPr>
      <t>Institucional)</t>
    </r>
  </si>
  <si>
    <r>
      <t>¿Se cuenta con mecanismos de registro y seguimiento de acuerdos y compromisos aprobados por la alta dirección, comités institucionales y/o el Órgano de Gobierno?</t>
    </r>
    <r>
      <rPr>
        <b/>
        <sz val="9"/>
        <color indexed="8"/>
        <rFont val="Gotham Book"/>
        <family val="3"/>
      </rPr>
      <t xml:space="preserve"> (Institucional)</t>
    </r>
  </si>
  <si>
    <r>
      <t xml:space="preserve">¿Las dependencias o entidades cuentan con un sistema de registro para las solicitudes de ciudadanía de quejas y denuncias? </t>
    </r>
    <r>
      <rPr>
        <b/>
        <sz val="9"/>
        <rFont val="Gotham Book"/>
        <family val="3"/>
      </rPr>
      <t>(Institucional)</t>
    </r>
  </si>
  <si>
    <r>
      <t>¿Se cuenta con un sistema integral de Información, oportuna y confiable que permita a la alta dirección y al Órgano de Gobierno realizar seguimientos para la toma decisiones?</t>
    </r>
    <r>
      <rPr>
        <b/>
        <sz val="9"/>
        <rFont val="Gotham Book"/>
        <family val="3"/>
      </rPr>
      <t xml:space="preserve"> (Institucional)</t>
    </r>
  </si>
  <si>
    <r>
      <t xml:space="preserve">¿Se cuenta con mecanismos de transparencia clara y oportuna para el registro y comunicación de información a la ciudadanía de los resultados obtenidos que favorezcan la rendición de cuentas? </t>
    </r>
    <r>
      <rPr>
        <b/>
        <sz val="9"/>
        <rFont val="Gotham Book"/>
        <family val="3"/>
      </rPr>
      <t>(Institucional)</t>
    </r>
  </si>
  <si>
    <r>
      <t>¿Se atienden y dan seguimiento oportuno a los requerimientos de información que los ciudadanos solicitan?</t>
    </r>
    <r>
      <rPr>
        <b/>
        <sz val="9"/>
        <rFont val="Gotham Book"/>
        <family val="3"/>
      </rPr>
      <t xml:space="preserve"> (Institucional)</t>
    </r>
  </si>
  <si>
    <r>
      <t>¿Se realizan acciones correctivas y preventivas que contribuyan a la eficiencia y eficacia del control interno, así como a su supervisión?</t>
    </r>
    <r>
      <rPr>
        <b/>
        <sz val="9"/>
        <rFont val="Gotham Book"/>
        <family val="3"/>
      </rPr>
      <t xml:space="preserve"> (Institucional)</t>
    </r>
  </si>
  <si>
    <r>
      <t xml:space="preserve">¿Se utilizan las recomendaciones y resultados de las auditorías o evaluaciones de instancias de control y/o fiscalizadoras, para mejorar los procesos institucionales?  </t>
    </r>
    <r>
      <rPr>
        <b/>
        <sz val="9"/>
        <rFont val="Gotham Book"/>
        <family val="3"/>
      </rPr>
      <t>(Institucional)</t>
    </r>
  </si>
  <si>
    <r>
      <t xml:space="preserve">¿Se realizan actividades de supervisión a los procesos institucionales? </t>
    </r>
    <r>
      <rPr>
        <b/>
        <sz val="9"/>
        <rFont val="Gotham Book"/>
        <family val="3"/>
      </rPr>
      <t>(Institucional)</t>
    </r>
  </si>
  <si>
    <r>
      <t xml:space="preserve">¿Los resultados de las evaluaciones de Control Interno se utilizan para retroalimentar a cada uno de los responsables y así mejorar los procesos institucionales? </t>
    </r>
    <r>
      <rPr>
        <b/>
        <sz val="9"/>
        <rFont val="Gotham Book"/>
        <family val="3"/>
      </rPr>
      <t>(Institucional)</t>
    </r>
  </si>
  <si>
    <r>
      <t xml:space="preserve">¿Se tienen proyectos que agreguen valor a los programas y servicios, en beneficio de la ciudadanía? </t>
    </r>
    <r>
      <rPr>
        <b/>
        <sz val="9"/>
        <rFont val="Gotham Book"/>
        <family val="3"/>
      </rPr>
      <t>(Institucional)</t>
    </r>
  </si>
  <si>
    <r>
      <t xml:space="preserve">De conformidad con la normatividad de Control Interno ¿las y los funcionarios de la alta dirección poseen conocimiento de Administración de Riesgos, </t>
    </r>
    <r>
      <rPr>
        <sz val="9"/>
        <color indexed="8"/>
        <rFont val="Gotham Book"/>
        <family val="3"/>
      </rPr>
      <t xml:space="preserve">lo aplican </t>
    </r>
    <r>
      <rPr>
        <sz val="9"/>
        <rFont val="Gotham Book"/>
        <family val="3"/>
      </rPr>
      <t>e identifican claramente las metas y objetivos respecto a los planes y programas institucionales?</t>
    </r>
    <r>
      <rPr>
        <sz val="9"/>
        <color indexed="8"/>
        <rFont val="Gotham Book"/>
        <family val="3"/>
      </rPr>
      <t xml:space="preserve"> </t>
    </r>
    <r>
      <rPr>
        <b/>
        <sz val="9"/>
        <color indexed="8"/>
        <rFont val="Gotham Book"/>
        <family val="3"/>
      </rPr>
      <t>(Institucional)</t>
    </r>
  </si>
  <si>
    <t>Información contable y programático-presupuestal, sistemas informáticos de apoyo, mecanismo de evaluación de cumplimiento y evidencia documental</t>
  </si>
  <si>
    <t>Mecanismo de transparencia, con elementos mínimos de ley, esquemas de evaluación, evidencia documental de transparencia proactiva y acciones de mejora</t>
  </si>
  <si>
    <t>Se cuenta con un mecanismo para la recepción y seguimiento de requerimientos ciudadanos de información, conforme a la normatividad aplicable, se da atención oportuna a los requerimientos, y se cuenta con un mecanismo de evaluación en la atención ciudadana y se establecen acciones de mejora</t>
  </si>
  <si>
    <t>Existen descripciones de puestos aprobadas por autoridad correspondiente</t>
  </si>
  <si>
    <t>TABLA DE GRADOS - ESCALA DE EVALUACIÓN POR PREGUNTA (10 JUNIO 2020)</t>
  </si>
  <si>
    <t>SECRETARÍA DE LA FUNCIÓN PÚBLICA</t>
  </si>
  <si>
    <t>Sí existe</t>
  </si>
  <si>
    <t>Sí formalizado</t>
  </si>
  <si>
    <t>Calificación</t>
  </si>
  <si>
    <t>ESCALA DE SEMAFORIZACIÓN POR ELEMENTO DE CADA NORMA (10 JUNIO 2020)</t>
  </si>
  <si>
    <t>De 0 a 49.9%</t>
  </si>
  <si>
    <t>De 50 a 89.9%</t>
  </si>
  <si>
    <t>De 90 a 100%</t>
  </si>
  <si>
    <t>Descripción</t>
  </si>
  <si>
    <t>% Cumplimiento</t>
  </si>
  <si>
    <t>Bajo</t>
  </si>
  <si>
    <t>Medio</t>
  </si>
  <si>
    <t>Alto</t>
  </si>
  <si>
    <t>Documentación de identificación de riesgos de corrupción, mecanismo institucional (Matriz de Riesgos Éticos, MRE), minutas, listados de asistencia, actas de COCODI</t>
  </si>
  <si>
    <t>CUADROS DE PONDERACIONES</t>
  </si>
  <si>
    <t xml:space="preserve">Se aplican, al menos una vez al año, encuestas de clima organizacional, se identifican áreas de oportunidad, determinan acciones de mejora, dan seguimiento y evalúan sus resultados </t>
  </si>
  <si>
    <t>Los perfiles y descripciones de puestos están actualizados conforme a las funciones y alineados a los procesos</t>
  </si>
  <si>
    <t>El manual de organización y de procedimientos de las unidades administrativas que intervienen en los procesos está alineado a los objetivos y metas institucionales y se actualizan con base en sus atribuciones y responsabilidades establecidas en la normatividad aplicable</t>
  </si>
  <si>
    <t xml:space="preserve">Se opera en el proceso un mecanismo para evaluar y actualizar el control interno (políticas y procedimientos), en cada ámbito de competencia y nivel jerárquico </t>
  </si>
  <si>
    <t xml:space="preserve">Se aplica la metodología establecida en cumplimiento a las etapas para la Administración de Riesgos, para su identificación, descripción, evaluación, atención y seguimiento, que incluya los factores de riesgo, estrategias para administrarlos y la implementación de acciones de control </t>
  </si>
  <si>
    <t>Se instrumentan en los procesos acciones para identificar, evaluar y dar respuesta a los riesgos de corrupción, abusos y fraudes potenciales que pudieran afectar el cumplimiento de los objetivos institucionales</t>
  </si>
  <si>
    <t>Se seleccionan y desarrollan actividades de control que ayudan a dar respuesta y reducir los riesgos de cada proceso, considerando los controles manuales y/o automatizados con base en el uso  de TICs</t>
  </si>
  <si>
    <r>
      <t xml:space="preserve">¿Se cumple con las políticas y/o disposiciones de la Estrategia Digital Nacional en procesos asociados a las TICs y a la seguridad de la información?  </t>
    </r>
    <r>
      <rPr>
        <b/>
        <sz val="9"/>
        <rFont val="Gotham Book"/>
        <family val="3"/>
      </rPr>
      <t>(Institucional)</t>
    </r>
  </si>
  <si>
    <t>Se encuentran claramente definidas las actividades de control en cada proceso, para cumplir con las metas comprometidas con base en el presupuesto asignado del ejercicio fiscal</t>
  </si>
  <si>
    <t>Se tienen en operación los instrumentos y mecanismos del proceso, que miden su avance, resultados y se analizan las variaciones en el cumplimiento de los objetivos y metas Institucionales</t>
  </si>
  <si>
    <t xml:space="preserve">Se establecen en los procesos mecanismos para identificar y atender la causa raíz de las observaciones determinadas por las diversas instancias de fiscalización, con la finalidad de evitar su recurrencia  </t>
  </si>
  <si>
    <t>Se establecen en los procesos mecanismos para identificar y atender la causa raíz de las observaciones determinadas por las diversas instancias de fiscalización, con la finalidad de evitar su recurrencia</t>
  </si>
  <si>
    <t xml:space="preserve">Se evalúan y actualizan en los procesos las políticas, procedimientos, acciones, mecanismos e instrumentos de control </t>
  </si>
  <si>
    <t>Las recomendaciones y acuerdos de los Comités Institucionales, relacionados con cada proceso, se atienden en tiempo y forma, conforme a su ámbito de competencia</t>
  </si>
  <si>
    <t>Existen y operan en los procesos actividades de control desarrolladas mediante el uso de TICs</t>
  </si>
  <si>
    <t>Dentro del sistema de información se genera de manera oportuna, suficiente y confiable, información sobre el estado de la situación contable y programático-presupuestal del proceso</t>
  </si>
  <si>
    <t>Se cuenta con el registro de acuerdos y compromisos, correspondientes a los procesos, aprobados en las reuniones del Órgano de Gobierno, de Comités Institucionales y de grupos de alta dirección, así como de su seguimiento, a fin de que se cumplan en tiempo y forma</t>
  </si>
  <si>
    <t>Se cuenta con un sistema de Información que de manera integral, oportuna y confiable permite a la alta dirección y, en su caso, al Órgano de Gobierno realizar seguimientos y tomar decisiones</t>
  </si>
  <si>
    <t>Se realizan las acciones correctivas y preventivas que contribuyen a la eficiencia y eficacia de las operaciones, así como la supervisión permanente de los cinco componentes de control interno</t>
  </si>
  <si>
    <t>Se llevan a cabo evaluaciones del control interno de los procesos sustantivos y administrativos por parte del Titular y la Administración, Órgano Fiscalizador o de una instancia independiente para determinar la suficiencia y efectividad de los controles establecidos</t>
  </si>
  <si>
    <t>Mecanismo de recepción y/o seguimiento de solicitudes de información, normatividad aplicable, atención oportuna y evidencia de evaluación en la atención ciudadana e implementación de acciones de mejora</t>
  </si>
  <si>
    <t>PORCENTAJE DE CUMPLIMIENTO GENERAL</t>
  </si>
  <si>
    <t>Semáforo</t>
  </si>
  <si>
    <t>Rango</t>
  </si>
  <si>
    <t>Nivel</t>
  </si>
  <si>
    <t>Los POAs se encuentran firmados por involucrados</t>
  </si>
  <si>
    <t>Existen POAs documentados</t>
  </si>
  <si>
    <t>Se da seguimiento a los avances de actividades de los POAs en las áreas correspondientes</t>
  </si>
  <si>
    <t>SIN EVIDENCIA GRADO 0</t>
  </si>
  <si>
    <t>Los funcionarios de la alta dirección poseen conocimiento de la Administración de Riesgos</t>
  </si>
  <si>
    <t>Los funcionarios de la alta dirección poseen conocimiento de la Administración de Riesgos y se cuenta con una metodología para la identificación de riesgos para el cumplimiento de metas y objetivos institucionales</t>
  </si>
  <si>
    <t>Los funcionarios de la alta dirección poseen conocimiento de la Administración de Riesgos, se cuenta con una metodología para la identificación de riesgos para el cumplimiento de metas y objetivos institucionales y se elabora un PTAR</t>
  </si>
  <si>
    <t>Los funcionarios de la alta dirección poseen conocimiento de la Administración de Riesgos, se cuenta con una metodología para la identificación de riesgos para el cumplimiento de metas y objetivos institucionales, se elabora un PTAR y se vigila su cumplimiento en el COCODI</t>
  </si>
  <si>
    <t>Existe la misión institucional pero no se difunde</t>
  </si>
  <si>
    <t>Existe la visión institucional pero no se difunde</t>
  </si>
  <si>
    <t>No existe evidencia</t>
  </si>
  <si>
    <t>Elementos</t>
  </si>
  <si>
    <t>AMBIENTE DE CONTROL</t>
  </si>
  <si>
    <t>ADMINISTRACIÓN DE RIESGOS</t>
  </si>
  <si>
    <t>ACTIVIDADES DE CONTROL</t>
  </si>
  <si>
    <t>INFORMACIÓN Y COMUNICACIÓN</t>
  </si>
  <si>
    <t>Se tienen identificados los procesos susceptibles de automatizar</t>
  </si>
  <si>
    <t>Se cuenta con un programa de trabajo de automatización de procesos (institucional) y se implementa en tiempo y forma</t>
  </si>
  <si>
    <t>Se cuenta con manuales de operación y/o de procedimientos de los principales trámites y servicios que presta la institución a la ciudadanía, y se cuenta con un programa de mejora regulatoria con VoBo de Comité Estatal de Mejora Regulatoria (CEMER)</t>
  </si>
  <si>
    <t xml:space="preserve"> PRIMERA NORMA GENERAL: AMBIENTE DE CONTROL</t>
  </si>
  <si>
    <t>TERCERA NORMA GENERAL: ACTIVIDADES DE CONTROL</t>
  </si>
  <si>
    <t xml:space="preserve">Porcentaje de cumplimiento de la tercera norma general Actividades de Control </t>
  </si>
  <si>
    <t>QUINTA NORMA GENERAL: SUPERVISIÓN Y MEJORA CONTINUA</t>
  </si>
  <si>
    <t xml:space="preserve">Porcentaje de cumplimiento de la primera norma general Ambiente de Control </t>
  </si>
  <si>
    <t>Se cuenta con un programa de trabajo de automatización de procesos (institucional)</t>
  </si>
  <si>
    <t>Procesos identificados y sus riesgos, programa de trabajo con priorización de automatización y/o uso de TICs, evaluación de resultados  por automatización y/o uso de TICs</t>
  </si>
  <si>
    <t>Se cuenta con un programa de trabajo de automatización de procesos (institucional), se implementa en tiempo y forma, se encuentran interconectados o integrados  los sistemas implementados  y se evalúa su eficiencia</t>
  </si>
  <si>
    <t>POAs, evidencia documental de seguimiento a los avances de los POAs, actas de COCODI (Desempeño Institucional, Programas Presupuestarios), informe de análisis de aplicación de recursos financieros y cumplimiento de metas</t>
  </si>
  <si>
    <t xml:space="preserve">Cédula de Autoevaluación en materia de Control Interno </t>
  </si>
  <si>
    <t>DESCRIPCIÓN DE LA EVIDENCIA QUE PRESENTA</t>
  </si>
  <si>
    <t>EVIDENCIA
GRADO 4</t>
  </si>
  <si>
    <t>Acciones institucionales de salvaguarda y protección de TICs, procesos o información confidencial, análisis de seguimiento, plan de acción y evidencia documental de los resultados</t>
  </si>
  <si>
    <r>
      <t xml:space="preserve">¿Se identifican y evalúan las necesidades de utilizar TICs en las operaciones de los procesos institucionales? </t>
    </r>
    <r>
      <rPr>
        <b/>
        <sz val="9"/>
        <rFont val="Gotham Book"/>
        <family val="3"/>
      </rPr>
      <t>(</t>
    </r>
    <r>
      <rPr>
        <b/>
        <sz val="9"/>
        <color indexed="8"/>
        <rFont val="Gotham Book"/>
        <family val="3"/>
      </rPr>
      <t>Institucional)</t>
    </r>
  </si>
  <si>
    <r>
      <t>¿En los procesos operativos y accesos a los sistemas automatizados, se inhabilitan oportunamente las llaves de acceso previamente autorizados al personal que causa baja, tanto a espacios físicos como a TICs?</t>
    </r>
    <r>
      <rPr>
        <sz val="9"/>
        <color indexed="10"/>
        <rFont val="Gotham Book"/>
        <family val="3"/>
      </rPr>
      <t xml:space="preserve"> </t>
    </r>
    <r>
      <rPr>
        <b/>
        <sz val="9"/>
        <color indexed="8"/>
        <rFont val="Gotham Book"/>
        <family val="3"/>
      </rPr>
      <t>(Institucional)</t>
    </r>
  </si>
  <si>
    <t>Registro de usuarios y evidencia documental de control de accesos físicos y de TICs, incluyendo inhabilitación, lineamientos, protocolos mecanismos de control de usuarios y de accesos físicos</t>
  </si>
  <si>
    <t>Acciones de seguridad de la información institucional, programas, lineamientos y/o protocolos de seguridad de TICs, reportes de seguimiento y evaluación de cumplimiento de la Estrategia Digital Nacional respecto a TICs y a la seguridad de la información, evidencias de mejoras</t>
  </si>
  <si>
    <t>Se llevan a cabo acciones de control de usuarios y de accesos físicos y de TICs</t>
  </si>
  <si>
    <t>Se cuenta con mecanismos institucionales de control de usuarios y de accesos físicos y de TICs (lineamientos, protocolos)</t>
  </si>
  <si>
    <t>Se cuenta con mecanismos institucionales de control de usuarios y de accesos físicos y de TICs (lineamientos, protocolos) y se tienen implementados</t>
  </si>
  <si>
    <t>Se cuenta con mecanismos institucionales de control de usuarios y de accesos físicos y de TICs (lineamientos, protocolos), se tienen implementados, se evalúan periódicamente y se mejoran</t>
  </si>
  <si>
    <t>Se cuenta con programas, lineamientos y/o protocolos relacionados con TICs y la seguridad de la información institucional</t>
  </si>
  <si>
    <t>Se cuenta con programas, lineamientos y/o protocolos relacionados con TICs y la seguridad de la información institucional, están alineados y cumplen con la Estrategia Digital Nacional</t>
  </si>
  <si>
    <t>Se cuenta con programas, lineamientos y/o protocolos relacionados con TICs y la seguridad de la información institucional, están alineados y cumplen con la Estrategia Digital Nacional, se evalúan periódicamente y se aplican mejoras</t>
  </si>
  <si>
    <t>AUTOEVALUACIÓN DE CONTROL INTERNO</t>
  </si>
  <si>
    <t>Mantener en operación, actualización, supervisión y seguimiento un Sistema de Control Interno Institucional en la Administración Pública, para proporcionar una seguridad razonable sobre la consecución de las metas y objetivos institucionales y la salvaguarda de los recursos públicos, así  como prevenir actos contrarios a la integridad.</t>
  </si>
  <si>
    <t>Se cuenta con un mecanismo para evaluar el clima organizacional</t>
  </si>
  <si>
    <t>Se cuenta con un mecanismo para evaluar el clima organizacional, se aplica al menos una vez al año y se difunden resultados al interior de la institución</t>
  </si>
  <si>
    <t>Se cuenta con un mecanismo para evaluar el clima organizacional y se aplica al menos una vez al año, y existe un programa de trabajo institucional para atender las áreas de oportunidad</t>
  </si>
  <si>
    <t>Se cuenta con un mecanismo para evaluar el clima organizacional, se difunde, se aplica al menos una vez al año, existe un programa de trabajo institucional para atender las áreas de oportunidad y se evalúan los resultados</t>
  </si>
  <si>
    <t>Existen Manual(es) de Procedimientos con VoBo SPF alineados y/o incluídos en los indicadores correspondientes de PbR</t>
  </si>
  <si>
    <t>Existen Manual(es) de Procedimientos con VoBo SPF alineados y/o incluidos en los indicadores correspondientes de PbR; cuenta con un mecanismo para su revisión periódica y aplica su alineación con las demás herramientas organizacionales</t>
  </si>
  <si>
    <t>Fecha de Realización:</t>
  </si>
  <si>
    <t xml:space="preserve">Cédula Conciliada en materia de Control Interno </t>
  </si>
  <si>
    <t>EVALUACIÓN CONCILIADA DE CONTROL INTERNO</t>
  </si>
  <si>
    <t>SEMAFORIZACIÓN - RESUMEN DE RESULTADOS DE LA EVALUACIÓN CONCILIADA</t>
  </si>
  <si>
    <t>SEMAFORIZACIÓN - RESUMEN DE RESULTADOS DE LA AUTOEVALUACIÓN</t>
  </si>
  <si>
    <t>EVALUACIÓN OIC/SFP</t>
  </si>
  <si>
    <t xml:space="preserve">Evidencia Localizada </t>
  </si>
  <si>
    <t>Tipo de Evidencia</t>
  </si>
  <si>
    <t xml:space="preserve">Estado de la Evidencia </t>
  </si>
  <si>
    <t xml:space="preserve">Estatus de la Evidencia </t>
  </si>
  <si>
    <t>Grado
Revisión OIC/SFP</t>
  </si>
  <si>
    <t>Observaciones del OIC/SFP</t>
  </si>
  <si>
    <r>
      <t>A</t>
    </r>
    <r>
      <rPr>
        <b/>
        <sz val="11"/>
        <color indexed="9"/>
        <rFont val="Gotham Book"/>
        <family val="3"/>
      </rPr>
      <t>nálisis del</t>
    </r>
    <r>
      <rPr>
        <b/>
        <sz val="12"/>
        <color indexed="9"/>
        <rFont val="Gotham Book"/>
        <family val="3"/>
      </rPr>
      <t xml:space="preserve"> OIC / SFP</t>
    </r>
  </si>
  <si>
    <t>Conciliación Institución / OIC / SFP</t>
  </si>
  <si>
    <t>EVALUACIÓN DE CONCILIACIÓN INSTITUCIÓN/OIC/SFP</t>
  </si>
  <si>
    <t xml:space="preserve">No. </t>
  </si>
  <si>
    <t>Estándar de Evaluación</t>
  </si>
  <si>
    <t>Grado Autoev. Institución</t>
  </si>
  <si>
    <t>Grado Evaluación OIC/SFP</t>
  </si>
  <si>
    <t xml:space="preserve">Grado
Final </t>
  </si>
  <si>
    <t>Observaciones Finales Institución/OIC/SFP</t>
  </si>
  <si>
    <t>Fecha:</t>
  </si>
  <si>
    <t>SUPERVISIÓN Y MEJORA CONTINUA</t>
  </si>
  <si>
    <t>Competente</t>
  </si>
  <si>
    <t>Pertinente</t>
  </si>
  <si>
    <t>Suficiente</t>
  </si>
  <si>
    <t>Relevante</t>
  </si>
  <si>
    <t>% DE CUMPLI-MIENTO</t>
  </si>
  <si>
    <t>% de Cumpli-miento</t>
  </si>
  <si>
    <t>GRÁFICOS - RESUMEN DE RESULTADOS DE LA EVALUACIÓN DE CONTROL INTERNO CONCILIADA</t>
  </si>
  <si>
    <r>
      <t xml:space="preserve">¿Se cuenta con mecanismos de evaluación para asegurar que las y los servidores públicos conocen la Misión Institucional? </t>
    </r>
    <r>
      <rPr>
        <b/>
        <sz val="9"/>
        <color indexed="8"/>
        <rFont val="Gotham Book"/>
        <family val="3"/>
      </rPr>
      <t>(Institucional)</t>
    </r>
  </si>
  <si>
    <r>
      <t xml:space="preserve">¿Se cuenta con mecanismos de evaluación para asegurar que las y los servidores públicos conocen la Visión Institucional? </t>
    </r>
    <r>
      <rPr>
        <b/>
        <sz val="9"/>
        <rFont val="Gotham Book"/>
        <family val="3"/>
      </rPr>
      <t>(Institucional)</t>
    </r>
  </si>
  <si>
    <r>
      <t xml:space="preserve">¿El Titular de la Dependencia o Entidad se asegura que las áreas formulen actividades congruentes con sus programas operativos (PbR, Presupuesto Basado en Resultados)?  </t>
    </r>
    <r>
      <rPr>
        <b/>
        <sz val="9"/>
        <color indexed="8"/>
        <rFont val="Gotham Book"/>
        <family val="3"/>
      </rPr>
      <t xml:space="preserve">(Institucional) </t>
    </r>
  </si>
  <si>
    <r>
      <t>¿Se cuenta con un plan de continuidad de operaciones de la dependencia o entidad para reactivar las tareas después de un suceso crítico inesperado?</t>
    </r>
    <r>
      <rPr>
        <b/>
        <sz val="9"/>
        <color indexed="8"/>
        <rFont val="Gotham Book"/>
        <family val="3"/>
      </rPr>
      <t xml:space="preserve"> (Institucional)</t>
    </r>
  </si>
  <si>
    <t>Se cuenta con diagnóstico de operaciones y funciones críticas, así como requerimientos mínimos en caso de contingencia</t>
  </si>
  <si>
    <t>Se cuenta con un plan institucional de continuidad de operaciones que incluye metas de recuperación, métodos alternativos de operación, comunicación, gestión financiera, tecnológica y de materiales, análisis de riesgos, responsables y tiempos</t>
  </si>
  <si>
    <t>Se cuenta con un plan institucional de continuidad de operaciones que incluye metas de recuperación, métodos alternativos de operación, comunicación, gestión financiera, tecnológica y de materiales, análisis de riesgos, responsables y tiempos; y se da a conocer a los miembros claves de su ejecución para asegurar su funcionalidad en caso de que de un suceso crítico inesperado</t>
  </si>
  <si>
    <t>Se cuenta con un plan institucional de continuidad de operaciones que incluye metas de recuperación, métodos alternativos de operación, comunicación, gestión financiera, tecnológica y de materiales, análisis de riesgos, responsables y tiempos; y se da a conocer a los miembros claves de su ejecución para asegurar su funcionalidad en caso de que de un suceso crítico inesperado y se realizan revisiones periódicas y/o actualizaciones periódicas de plan(es)</t>
  </si>
  <si>
    <t>Se cuenta con un programa institucional de seguridad y protección civil y se cuenta con mecanismo de evaluación de cumplimiento del programa</t>
  </si>
  <si>
    <t>Se cuenta con un programa institucional de seguridad y protección civil, se cuenta con mecanismo de evaluación de cumplimiento del programa, se evalúa periódicamente y se sigue un plan de mejora continua</t>
  </si>
  <si>
    <r>
      <t>¿Se cuenta con mecanismos y/o sistemas internos específicos para comunicar al personal la información relevante y oportuna?</t>
    </r>
    <r>
      <rPr>
        <b/>
        <sz val="9"/>
        <rFont val="Gotham Book"/>
        <family val="3"/>
      </rPr>
      <t xml:space="preserve"> (</t>
    </r>
    <r>
      <rPr>
        <b/>
        <sz val="9"/>
        <color indexed="8"/>
        <rFont val="Gotham Book"/>
        <family val="3"/>
      </rPr>
      <t>Institucional)</t>
    </r>
  </si>
  <si>
    <t>Existen reuniones directivas de trabajo periódicas y existe un mecanismo de registro y seguimiento de acuerdos (COCODI)</t>
  </si>
  <si>
    <t>Existen reuniones directivas de trabajo periódicas y existe un mecanismo de registro y seguimiento de acuerdos (COCODI), y se evalúan los avances</t>
  </si>
  <si>
    <t>El registro de reuniones directivas se lleva de manera documentada</t>
  </si>
  <si>
    <t>Trámites y servicios identificados, documentados, programa de mejora regulatoria institucional, sistemas informáticos implementados y sus guías y/o manuales, evidencia de implementación de trámites y servicios simplificados y automatizados</t>
  </si>
  <si>
    <r>
      <t xml:space="preserve">El manual de organización y de </t>
    </r>
    <r>
      <rPr>
        <sz val="9"/>
        <rFont val="Gotham Book"/>
        <family val="3"/>
      </rPr>
      <t xml:space="preserve">procedimientos </t>
    </r>
    <r>
      <rPr>
        <sz val="9"/>
        <rFont val="Gotham Book"/>
        <family val="3"/>
      </rPr>
      <t>de las unidades administrativas que intervienen en los procesos está alineado a los objetivos y metas institucionales y se actualizan con base en sus atribuciones y responsabilidades establecidas en la normatividad aplicable</t>
    </r>
    <r>
      <rPr>
        <b/>
        <sz val="9"/>
        <color indexed="10"/>
        <rFont val="Gotham Book"/>
        <family val="3"/>
      </rPr>
      <t xml:space="preserve"> </t>
    </r>
  </si>
  <si>
    <r>
      <t xml:space="preserve">Se cuenta con un sistema de Información que de manera integral, oportuna y confiable permite a la alta dirección y, en su caso, al Órgano de Gobierno realizar seguimientos y tomar decisiones </t>
    </r>
  </si>
  <si>
    <t>Fecha de Conciliación:</t>
  </si>
  <si>
    <t xml:space="preserve">Nombre de la Unidad de OIC/SFP Responsable:  </t>
  </si>
  <si>
    <t xml:space="preserve">Nombre de Responsable OIC/SFP: </t>
  </si>
  <si>
    <t xml:space="preserve">Nombre de Responsable Institución: </t>
  </si>
  <si>
    <t>Se obtuvo evidencia adicional de…</t>
  </si>
  <si>
    <t>SECRETARÍA DE EDUCACIÓN Y DEPORTE</t>
  </si>
  <si>
    <t>Fecha de Realización:  07 DE SEPTIEMBRE DE 2020</t>
  </si>
  <si>
    <t>DR. CARLOS GONZÁLEZ HERRERA</t>
  </si>
  <si>
    <t>Anexo al periódico ofcicial, presupuesto de egresos 2020, liga página oficial: http://educacion.chihuahua.gob.mx/secciones/acerca-de-la-secd</t>
  </si>
  <si>
    <t>Fotos de resultados de SEyD publicados, páginas:  http://www.cambio.gob.mx/spip.php?rubrique1&amp;debut_articles_0=10#pagination_articles_0  y  http://educacion.chihuahua.gob.mx/secciones/sala-de-prensa</t>
  </si>
  <si>
    <t>fotos de programa de capacitación continua gubernamental.</t>
  </si>
  <si>
    <t>fotos de una convocatoria para maestros estatales, así como  la Ley Estatal de Educación que incluye el mecanismo para las convocatorias públicas.</t>
  </si>
  <si>
    <t>MIR, POAs firmados, requerimientos de elaboración y/o avances de metas y objetivos, elementos de revisión y retroalimentación de resultados.</t>
  </si>
  <si>
    <t>Fotos, periódico oficial en donde se publicó el código de ética.</t>
  </si>
  <si>
    <t>Acta de instalación del comité. Lineamientos para la conformación y funcionamiento de los comités de ética.</t>
  </si>
  <si>
    <t>Estructura orgánica firmada por la SEyD y la SFP, Oficios enviados a la SFP y SH.</t>
  </si>
  <si>
    <t>Anteproyecto de Reglamento Interior, Correo electrónico de entrega de anteproyecto al OIC.</t>
  </si>
  <si>
    <t>Anexo al periódico Oficial  manual administrativo de aplicación general en materia de control interno; constancias de Control Interno</t>
  </si>
  <si>
    <t>Fotografías de páginas de internet donde se reconocen las mejoras.</t>
  </si>
  <si>
    <t>Constancias de personal que ha tomado el curso de Control Interno.</t>
  </si>
  <si>
    <t>Fotografías de páginas de internet en donde se muestra el combate a la corrupción.</t>
  </si>
  <si>
    <t>Proyecto Sistema para la Coordinación de Peritos, en donde se identifican procesos susceptibles.</t>
  </si>
  <si>
    <t>Procesos identificados, evidencia de metas y objetivos por proceso con responsables,diagnósticos, procedimientos.</t>
  </si>
  <si>
    <t>Oficios sobre observaciones atendidas y/o solventadas de uno de los programas que se atienden en esta Secretaría, en tiempo y forma.</t>
  </si>
  <si>
    <t>Presentación en power point sobre simulacro de sismo</t>
  </si>
  <si>
    <t>Acta de instalación del comité, orden del día, Convocatoria para instalación del COCODI</t>
  </si>
  <si>
    <t>subsistema de control de acceso a todos los sistemas para el cual se expiden usuarios y contraseñas entregadas en oficios que se resguardan físicamente.</t>
  </si>
  <si>
    <t>Se realizan respaldos diarios de las bases de datos de los sistemas mediante scripts así como respaldos de las máquinas virtuales completas trimestralmente.</t>
  </si>
  <si>
    <t>Sistema de almacén, en donde se identifican necesidades.</t>
  </si>
  <si>
    <t>Sistema de control de usuarios.</t>
  </si>
  <si>
    <t>Sistema para resguardo de la información institucional.</t>
  </si>
  <si>
    <t>fotografías de la página electrónica de la SEyD</t>
  </si>
  <si>
    <t>Gestión para resultados, monitoreo y seguimiento de la coordinación de presupuesto basado en resultados, PbR, sistema hacendario.</t>
  </si>
  <si>
    <t xml:space="preserve">Se utiliza el sistema institucional EBS ORACLE para las dependencias centralizadas en el cual se genera toda la información relativa al presupuesto. </t>
  </si>
  <si>
    <t>Acta de integración de validación de becas, anexo del acta.</t>
  </si>
  <si>
    <t>Fotos de la plataforma observa y de transparecia para dar seguimiento a quejas y denuncias.</t>
  </si>
  <si>
    <t>Fotografia de Agenda del Secretario, mediante administrador Outlook</t>
  </si>
  <si>
    <t>Fotografías de la página electrónica de transparencia y donde se encuentra actualizada por trimestre.</t>
  </si>
  <si>
    <t>fotografías de la plataforma observa, transparecia y de atención ciudadana, para los requerimientos de los ciudadanos.</t>
  </si>
  <si>
    <t>Oficio de reconocimiento de Procesos Prioritarios.</t>
  </si>
  <si>
    <t>Fotografía de la Autoevaluación de control Interno.</t>
  </si>
  <si>
    <t>Fotografía del portal de trámites y servicios de la SEyD.</t>
  </si>
  <si>
    <t>Fecha de Realización: 07 DE SEPTIEMBRE DE 2020</t>
  </si>
  <si>
    <t>SI</t>
  </si>
  <si>
    <t>Ambos</t>
  </si>
  <si>
    <t>Electrónica</t>
  </si>
  <si>
    <t>Sin comentarios</t>
  </si>
  <si>
    <t>No</t>
  </si>
  <si>
    <t>Ninguna</t>
  </si>
  <si>
    <t>N</t>
  </si>
  <si>
    <t>Si</t>
  </si>
  <si>
    <t>Anbas</t>
  </si>
  <si>
    <t>Expediente</t>
  </si>
  <si>
    <t>La documentación que adjuntan no se relaciona con el elemento de control.</t>
  </si>
  <si>
    <t>si</t>
  </si>
  <si>
    <t>Expedinte</t>
  </si>
  <si>
    <t>C</t>
  </si>
  <si>
    <t>P</t>
  </si>
  <si>
    <t>S</t>
  </si>
  <si>
    <t>Omiten adjuntar evidencia relacionada con el mecanismo deinstitucionalde revisión y retroalimentación de resultados.</t>
  </si>
  <si>
    <t>Omiten adjuntar evidencia de la publicación en la página instiyucional y documentos oficilaes.</t>
  </si>
  <si>
    <t>La documentación que adjuntan no se relaciona con el elemento de control, dado que a la fecha el SCII no ha sido implementado en su totalidad por lo que no existe un PTCI QUE  INCLUYA Acciones de mejora ni un PTAR que incluya acciones de control.</t>
  </si>
  <si>
    <t>La documentación que adjuntan no se relaciona con el elemento de control, dado que a la fecha el SCII no ha sido implementado en su totalidad, particularmente el proceso de administración de riesgos no se ha elaborado n implementado la metodología específica de administración de riesgos, la cual debera elaborarse próximamente.</t>
  </si>
  <si>
    <t>La evidencia que presentan no se relaciona con el elemento de control dado que las acciones que estas fueron llevadas a cabo por la Fiscalía General del Estado y no por la Secretaría y, al igual que lo mencionado en  los elementos anteriores aun está en proceso de llevarse a cabo el diagnósctico de riesgos.</t>
  </si>
  <si>
    <t>Sólo presentan el diagnóstico de un proceso por lo que deberán incluir en el PTCI acciones de mejora para el resto de los procesos.</t>
  </si>
  <si>
    <t>La evidencia documentaal que presentan coincide con los requisitos establecidos para el grado 4, aunque no preentan evidencia del cumplimiento de las metas comprometidas en el "Programa Sectorial de Educación", por lo que será necesario incluir en el PTCI una acción de mejora para reportar el cumplimiento de los indicadores de dicho programa</t>
  </si>
  <si>
    <t>La evidencia que presentan no se relaciona con el elemento de control, dado que no presentan un documento en el que se analice la "Causa Raíz" de cada una de las observaciones determinadas por los diferentes entes fiscalizadores.</t>
  </si>
  <si>
    <t>Sólo presentan evidencia de un sistema, es recomendable que en el PTCI se incluya una acción de mejora en la que se comprometa incluir más procesos.</t>
  </si>
  <si>
    <t>La evidencia que prsentan no se relaciona con el elemento de control en virtud de que en el Elemento se requiere que se compruebe el seguimieto que se da al o a los planes y programas estratégicos, como puede ser en este caso el seguimiento al cumplimiento de los indicadores del programa sectorial.</t>
  </si>
  <si>
    <t>La evidencia que presentan no se relaciona con el elemento de control dad que este se refiere a acuerdos de la alta dirección como son los del COCODI, Comité que en la actualidad sólo ha llevado a cabo u sesión de instalacón y primera sesión ordinaria.</t>
  </si>
  <si>
    <t>La evidencia que presentan no se relaciona con elelemento de control,dado que en este se hace referencia a un sistema d información de la alta dirección y del COCODI, en si caso, que apoye la toma de decisiones y lo que presentan es un sistema para el seguimiento de citas y actividades del Secretario.</t>
  </si>
  <si>
    <t>La evidencia que presentan no corresponde al elemento de control, dado que en este se solicitan documentos que muestren e identifiquen como actividad inicial un inventario de los procesos institucionales.</t>
  </si>
  <si>
    <t>La evidencia que presentan no corresponde al elemento de control, dado que a la fecha la evaluación del SCII se encuentra en su primera etapa y aún no se labora un PTCI que comprometa acciones de control.</t>
  </si>
  <si>
    <t>Sin evidencia adicional</t>
  </si>
  <si>
    <t>la evidencia documental presentada se relaciona con el elemento de control</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</si>
</sst>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0"/>
    <numFmt numFmtId="174" formatCode="0.0000"/>
    <numFmt numFmtId="175" formatCode="0.000"/>
    <numFmt numFmtId="176" formatCode="0.0"/>
    <numFmt numFmtId="177" formatCode="0.0000000000000000"/>
    <numFmt numFmtId="178" formatCode="0.000000000000000"/>
    <numFmt numFmtId="179" formatCode="[$-80A]dddd\,\ d&quot; de &quot;mmmm&quot; de &quot;yyyy"/>
    <numFmt numFmtId="180" formatCode="[$-80A]hh:mm:ss\ AM/PM"/>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106">
    <font>
      <sz val="11"/>
      <color theme="1"/>
      <name val="Calibri"/>
      <family val="2"/>
    </font>
    <font>
      <sz val="11"/>
      <color indexed="8"/>
      <name val="Calibri"/>
      <family val="2"/>
    </font>
    <font>
      <b/>
      <sz val="10"/>
      <name val="Gotham Book"/>
      <family val="3"/>
    </font>
    <font>
      <sz val="9"/>
      <name val="Tahoma"/>
      <family val="2"/>
    </font>
    <font>
      <sz val="10"/>
      <name val="Arial"/>
      <family val="2"/>
    </font>
    <font>
      <sz val="8"/>
      <name val="Calibri"/>
      <family val="2"/>
    </font>
    <font>
      <sz val="11"/>
      <name val="Gotham Book"/>
      <family val="3"/>
    </font>
    <font>
      <sz val="9"/>
      <name val="Gotham Book"/>
      <family val="3"/>
    </font>
    <font>
      <sz val="8"/>
      <name val="Gotham Book"/>
      <family val="3"/>
    </font>
    <font>
      <b/>
      <sz val="9"/>
      <name val="Gotham Book"/>
      <family val="3"/>
    </font>
    <font>
      <sz val="11"/>
      <color indexed="9"/>
      <name val="Gotham Book"/>
      <family val="3"/>
    </font>
    <font>
      <b/>
      <sz val="11"/>
      <name val="Gotham Book"/>
      <family val="3"/>
    </font>
    <font>
      <sz val="9"/>
      <color indexed="8"/>
      <name val="Gotham Book"/>
      <family val="3"/>
    </font>
    <font>
      <b/>
      <sz val="9"/>
      <color indexed="8"/>
      <name val="Gotham Book"/>
      <family val="3"/>
    </font>
    <font>
      <sz val="6"/>
      <name val="Gotham Book"/>
      <family val="3"/>
    </font>
    <font>
      <b/>
      <sz val="9"/>
      <name val="Tahoma"/>
      <family val="2"/>
    </font>
    <font>
      <b/>
      <sz val="8"/>
      <name val="Gotham Book"/>
      <family val="3"/>
    </font>
    <font>
      <sz val="9"/>
      <color indexed="10"/>
      <name val="Gotham Book"/>
      <family val="3"/>
    </font>
    <font>
      <b/>
      <sz val="9"/>
      <color indexed="10"/>
      <name val="Gotham Book"/>
      <family val="3"/>
    </font>
    <font>
      <b/>
      <sz val="9"/>
      <color indexed="30"/>
      <name val="Gotham Book"/>
      <family val="3"/>
    </font>
    <font>
      <b/>
      <sz val="11"/>
      <color indexed="8"/>
      <name val="Gotham Book"/>
      <family val="3"/>
    </font>
    <font>
      <b/>
      <sz val="11"/>
      <color indexed="9"/>
      <name val="Gotham Book"/>
      <family val="3"/>
    </font>
    <font>
      <sz val="11"/>
      <color indexed="8"/>
      <name val="Gotham Book"/>
      <family val="3"/>
    </font>
    <font>
      <sz val="10"/>
      <name val="Gotham Book"/>
      <family val="3"/>
    </font>
    <font>
      <b/>
      <sz val="12"/>
      <color indexed="9"/>
      <name val="Gotham Book"/>
      <family val="3"/>
    </font>
    <font>
      <sz val="10"/>
      <color indexed="8"/>
      <name val="Calibri"/>
      <family val="2"/>
    </font>
    <font>
      <sz val="9"/>
      <color indexed="63"/>
      <name val="Calibri"/>
      <family val="2"/>
    </font>
    <font>
      <sz val="10"/>
      <color indexed="63"/>
      <name val="Calibri"/>
      <family val="2"/>
    </font>
    <font>
      <sz val="8.25"/>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indexed="18"/>
      <name val="Gotham Book"/>
      <family val="3"/>
    </font>
    <font>
      <b/>
      <sz val="8"/>
      <color indexed="9"/>
      <name val="Gotham Book"/>
      <family val="3"/>
    </font>
    <font>
      <b/>
      <sz val="7"/>
      <color indexed="9"/>
      <name val="Gotham Book"/>
      <family val="3"/>
    </font>
    <font>
      <b/>
      <sz val="10"/>
      <color indexed="8"/>
      <name val="Gotham Book"/>
      <family val="3"/>
    </font>
    <font>
      <sz val="8"/>
      <color indexed="53"/>
      <name val="Gotham Book"/>
      <family val="3"/>
    </font>
    <font>
      <sz val="6"/>
      <color indexed="53"/>
      <name val="Gotham Book"/>
      <family val="3"/>
    </font>
    <font>
      <b/>
      <sz val="10"/>
      <color indexed="9"/>
      <name val="Gotham Book"/>
      <family val="3"/>
    </font>
    <font>
      <sz val="9"/>
      <color indexed="9"/>
      <name val="Gotham Book"/>
      <family val="3"/>
    </font>
    <font>
      <sz val="9"/>
      <color indexed="22"/>
      <name val="Gotham Book"/>
      <family val="3"/>
    </font>
    <font>
      <b/>
      <sz val="16"/>
      <color indexed="8"/>
      <name val="Gotham Book"/>
      <family val="3"/>
    </font>
    <font>
      <b/>
      <sz val="12"/>
      <color indexed="8"/>
      <name val="Gotham Book"/>
      <family val="3"/>
    </font>
    <font>
      <b/>
      <sz val="12"/>
      <color indexed="18"/>
      <name val="Gotham Bold"/>
      <family val="3"/>
    </font>
    <font>
      <sz val="8"/>
      <color indexed="9"/>
      <name val="Gotham Book"/>
      <family val="3"/>
    </font>
    <font>
      <sz val="7"/>
      <color indexed="9"/>
      <name val="Gotham Book"/>
      <family val="3"/>
    </font>
    <font>
      <b/>
      <sz val="14"/>
      <color indexed="8"/>
      <name val="Gotham Book"/>
      <family val="3"/>
    </font>
    <font>
      <b/>
      <sz val="8"/>
      <color indexed="8"/>
      <name val="Gotham Book"/>
      <family val="0"/>
    </font>
    <font>
      <b/>
      <sz val="14"/>
      <color indexed="63"/>
      <name val="Calibri"/>
      <family val="2"/>
    </font>
    <font>
      <sz val="14"/>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3" tint="-0.24997000396251678"/>
      <name val="Gotham Book"/>
      <family val="3"/>
    </font>
    <font>
      <b/>
      <sz val="8"/>
      <color theme="0"/>
      <name val="Gotham Book"/>
      <family val="3"/>
    </font>
    <font>
      <b/>
      <sz val="7"/>
      <color theme="0"/>
      <name val="Gotham Book"/>
      <family val="3"/>
    </font>
    <font>
      <b/>
      <sz val="11"/>
      <color theme="0"/>
      <name val="Gotham Book"/>
      <family val="3"/>
    </font>
    <font>
      <b/>
      <sz val="11"/>
      <color theme="1"/>
      <name val="Gotham Book"/>
      <family val="3"/>
    </font>
    <font>
      <b/>
      <sz val="10"/>
      <color theme="1"/>
      <name val="Gotham Book"/>
      <family val="3"/>
    </font>
    <font>
      <sz val="8"/>
      <color theme="9"/>
      <name val="Gotham Book"/>
      <family val="3"/>
    </font>
    <font>
      <sz val="6"/>
      <color theme="9"/>
      <name val="Gotham Book"/>
      <family val="3"/>
    </font>
    <font>
      <b/>
      <sz val="10"/>
      <color theme="0"/>
      <name val="Gotham Book"/>
      <family val="3"/>
    </font>
    <font>
      <sz val="9"/>
      <color theme="0"/>
      <name val="Gotham Book"/>
      <family val="3"/>
    </font>
    <font>
      <sz val="9"/>
      <color theme="0" tint="-0.04997999966144562"/>
      <name val="Gotham Book"/>
      <family val="3"/>
    </font>
    <font>
      <sz val="9"/>
      <color theme="1"/>
      <name val="Gotham Book"/>
      <family val="3"/>
    </font>
    <font>
      <sz val="11"/>
      <color theme="1"/>
      <name val="Gotham Book"/>
      <family val="3"/>
    </font>
    <font>
      <b/>
      <sz val="16"/>
      <color theme="1"/>
      <name val="Gotham Book"/>
      <family val="3"/>
    </font>
    <font>
      <b/>
      <sz val="12"/>
      <color theme="0"/>
      <name val="Gotham Book"/>
      <family val="3"/>
    </font>
    <font>
      <b/>
      <sz val="12"/>
      <color theme="1"/>
      <name val="Gotham Book"/>
      <family val="3"/>
    </font>
    <font>
      <b/>
      <sz val="12"/>
      <color theme="3" tint="-0.24997000396251678"/>
      <name val="Gotham Bold"/>
      <family val="3"/>
    </font>
    <font>
      <sz val="11"/>
      <color theme="0"/>
      <name val="Gotham Book"/>
      <family val="3"/>
    </font>
    <font>
      <sz val="8"/>
      <color theme="0"/>
      <name val="Gotham Book"/>
      <family val="3"/>
    </font>
    <font>
      <sz val="7"/>
      <color theme="0"/>
      <name val="Gotham Book"/>
      <family val="3"/>
    </font>
    <font>
      <b/>
      <sz val="9"/>
      <color theme="1"/>
      <name val="Gotham Book"/>
      <family val="3"/>
    </font>
    <font>
      <b/>
      <sz val="14"/>
      <color theme="1"/>
      <name val="Gotham Book"/>
      <family val="3"/>
    </font>
    <font>
      <b/>
      <sz val="8"/>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3" tint="-0.24997000396251678"/>
        <bgColor indexed="64"/>
      </patternFill>
    </fill>
    <fill>
      <patternFill patternType="solid">
        <fgColor theme="4" tint="-0.24997000396251678"/>
        <bgColor indexed="64"/>
      </patternFill>
    </fill>
    <fill>
      <patternFill patternType="solid">
        <fgColor theme="0"/>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indexed="13"/>
        <bgColor indexed="64"/>
      </patternFill>
    </fill>
    <fill>
      <patternFill patternType="solid">
        <fgColor indexed="50"/>
        <bgColor indexed="64"/>
      </patternFill>
    </fill>
    <fill>
      <patternFill patternType="solid">
        <fgColor indexed="11"/>
        <bgColor indexed="64"/>
      </patternFill>
    </fill>
    <fill>
      <patternFill patternType="solid">
        <fgColor theme="3" tint="0.7999799847602844"/>
        <bgColor indexed="64"/>
      </patternFill>
    </fill>
    <fill>
      <patternFill patternType="solid">
        <fgColor rgb="FFFF0000"/>
        <bgColor indexed="64"/>
      </patternFill>
    </fill>
    <fill>
      <patternFill patternType="solid">
        <fgColor rgb="FFFFFF00"/>
        <bgColor indexed="64"/>
      </patternFill>
    </fill>
    <fill>
      <patternFill patternType="solid">
        <fgColor rgb="FF00CC00"/>
        <bgColor indexed="64"/>
      </patternFill>
    </fill>
    <fill>
      <patternFill patternType="solid">
        <fgColor rgb="FF00206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border>
    <border>
      <left/>
      <right/>
      <top style="thin"/>
      <bottom/>
    </border>
    <border>
      <left/>
      <right style="thin"/>
      <top style="thin"/>
      <bottom style="thin"/>
    </border>
    <border>
      <left/>
      <right/>
      <top style="thin"/>
      <bottom style="thin"/>
    </border>
    <border>
      <left/>
      <right/>
      <top style="medium"/>
      <bottom style="medium"/>
    </border>
    <border>
      <left style="thin"/>
      <right/>
      <top style="thin"/>
      <bottom style="thin"/>
    </border>
    <border>
      <left/>
      <right/>
      <top/>
      <bottom style="thin"/>
    </border>
    <border>
      <left/>
      <right style="thin"/>
      <top/>
      <bottom style="thin"/>
    </border>
    <border>
      <left/>
      <right style="thin"/>
      <top/>
      <bottom/>
    </border>
    <border>
      <left style="medium"/>
      <right style="thin"/>
      <top style="medium"/>
      <bottom style="thin"/>
    </border>
    <border>
      <left style="thin"/>
      <right/>
      <top style="medium"/>
      <bottom style="thin"/>
    </border>
    <border>
      <left/>
      <right/>
      <top style="medium"/>
      <bottom style="thin"/>
    </border>
    <border>
      <left style="medium"/>
      <right style="thin"/>
      <top style="thin"/>
      <bottom style="thin"/>
    </border>
    <border>
      <left/>
      <right style="medium"/>
      <top/>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color indexed="63"/>
      </left>
      <right style="thin"/>
      <top style="medium"/>
      <bottom style="medium"/>
    </border>
    <border>
      <left>
        <color indexed="63"/>
      </left>
      <right style="thin"/>
      <top style="thin"/>
      <bottom style="medium"/>
    </border>
    <border>
      <left style="thin"/>
      <right>
        <color indexed="63"/>
      </right>
      <top style="medium"/>
      <bottom style="medium"/>
    </border>
    <border>
      <left style="medium"/>
      <right style="medium"/>
      <top style="medium"/>
      <bottom style="medium"/>
    </border>
    <border>
      <left style="thin"/>
      <right/>
      <top/>
      <bottom style="thin"/>
    </border>
    <border>
      <left style="thin"/>
      <right style="thin"/>
      <top style="medium"/>
      <bottom style="medium"/>
    </border>
    <border>
      <left style="thin"/>
      <right style="medium"/>
      <top style="thin"/>
      <bottom style="thin"/>
    </border>
    <border>
      <left style="thin"/>
      <right style="medium"/>
      <top style="medium"/>
      <bottom style="medium"/>
    </border>
    <border>
      <left style="thin"/>
      <right style="medium"/>
      <top style="medium"/>
      <bottom style="thin"/>
    </border>
    <border>
      <left/>
      <right style="medium"/>
      <top style="thin"/>
      <bottom style="thin"/>
    </border>
    <border>
      <left/>
      <right style="medium"/>
      <top style="thin"/>
      <bottom/>
    </border>
    <border>
      <left style="thin"/>
      <right style="medium"/>
      <top/>
      <bottom style="thin"/>
    </border>
    <border>
      <left/>
      <right style="medium"/>
      <top style="medium"/>
      <bottom style="medium"/>
    </border>
    <border>
      <left style="thin"/>
      <right style="medium"/>
      <top style="thin"/>
      <bottom/>
    </border>
    <border>
      <left style="medium"/>
      <right/>
      <top/>
      <bottom/>
    </border>
    <border>
      <left style="medium"/>
      <right style="thin"/>
      <top/>
      <bottom style="thin"/>
    </border>
    <border>
      <left style="medium"/>
      <right>
        <color indexed="63"/>
      </right>
      <top style="thin"/>
      <bottom style="thin"/>
    </border>
    <border>
      <left style="medium"/>
      <right>
        <color indexed="63"/>
      </right>
      <top style="thin"/>
      <bottom>
        <color indexed="63"/>
      </bottom>
    </border>
    <border>
      <left style="medium"/>
      <right/>
      <top style="medium"/>
      <bottom style="medium"/>
    </border>
    <border>
      <left/>
      <right>
        <color indexed="63"/>
      </right>
      <top style="thin"/>
      <bottom style="medium"/>
    </border>
    <border>
      <left style="thin"/>
      <right>
        <color indexed="63"/>
      </right>
      <top style="thin"/>
      <bottom style="medium"/>
    </border>
    <border>
      <left style="medium"/>
      <right/>
      <top style="thin"/>
      <bottom style="medium"/>
    </border>
    <border>
      <left/>
      <right style="medium"/>
      <top style="thin"/>
      <bottom style="medium"/>
    </border>
    <border>
      <left>
        <color indexed="63"/>
      </left>
      <right style="medium"/>
      <top>
        <color indexed="63"/>
      </top>
      <bottom style="thin"/>
    </border>
    <border>
      <left/>
      <right style="thin"/>
      <top style="thin"/>
      <bottom/>
    </border>
    <border>
      <left/>
      <right/>
      <top style="medium"/>
      <bottom/>
    </border>
    <border>
      <left/>
      <right style="medium"/>
      <top style="medium"/>
      <bottom/>
    </border>
    <border>
      <left style="medium"/>
      <right/>
      <top style="medium"/>
      <bottom/>
    </border>
    <border>
      <left style="medium"/>
      <right>
        <color indexed="63"/>
      </right>
      <top style="medium"/>
      <bottom style="thin"/>
    </border>
    <border>
      <left/>
      <right style="medium"/>
      <top style="medium"/>
      <bottom style="thin"/>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medium"/>
      <top>
        <color indexed="63"/>
      </top>
      <bottom style="medium"/>
    </border>
    <border>
      <left style="medium"/>
      <right style="thin"/>
      <top style="thin"/>
      <bottom>
        <color indexed="63"/>
      </bottom>
    </border>
    <border>
      <left style="medium"/>
      <right style="thin"/>
      <top>
        <color indexed="63"/>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7" fillId="21" borderId="1" applyNumberFormat="0" applyAlignment="0" applyProtection="0"/>
    <xf numFmtId="0" fontId="68" fillId="22" borderId="2" applyNumberFormat="0" applyAlignment="0" applyProtection="0"/>
    <xf numFmtId="0" fontId="69" fillId="0" borderId="3" applyNumberFormat="0" applyFill="0" applyAlignment="0" applyProtection="0"/>
    <xf numFmtId="0" fontId="70" fillId="0" borderId="4" applyNumberFormat="0" applyFill="0" applyAlignment="0" applyProtection="0"/>
    <xf numFmtId="0" fontId="71" fillId="0" borderId="0" applyNumberFormat="0" applyFill="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2" fillId="29" borderId="1"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77" fillId="21" borderId="6"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7" applyNumberFormat="0" applyFill="0" applyAlignment="0" applyProtection="0"/>
    <xf numFmtId="0" fontId="71" fillId="0" borderId="8" applyNumberFormat="0" applyFill="0" applyAlignment="0" applyProtection="0"/>
    <xf numFmtId="0" fontId="82" fillId="0" borderId="9" applyNumberFormat="0" applyFill="0" applyAlignment="0" applyProtection="0"/>
  </cellStyleXfs>
  <cellXfs count="511">
    <xf numFmtId="0" fontId="0" fillId="0" borderId="0" xfId="0" applyFont="1" applyAlignment="1">
      <alignment/>
    </xf>
    <xf numFmtId="0" fontId="6" fillId="0" borderId="0" xfId="0" applyFont="1" applyAlignment="1">
      <alignment/>
    </xf>
    <xf numFmtId="0" fontId="8" fillId="33" borderId="10" xfId="0" applyFont="1" applyFill="1" applyBorder="1" applyAlignment="1">
      <alignment horizontal="left" vertical="center" wrapText="1"/>
    </xf>
    <xf numFmtId="0" fontId="8" fillId="0" borderId="10" xfId="0" applyFont="1" applyBorder="1" applyAlignment="1">
      <alignment horizontal="left" vertical="center" wrapText="1"/>
    </xf>
    <xf numFmtId="0" fontId="10" fillId="0" borderId="0" xfId="0" applyFont="1" applyAlignment="1">
      <alignment/>
    </xf>
    <xf numFmtId="0" fontId="6" fillId="0" borderId="0" xfId="0" applyFont="1" applyAlignment="1">
      <alignment wrapText="1"/>
    </xf>
    <xf numFmtId="0" fontId="11" fillId="0" borderId="0" xfId="0" applyFont="1" applyAlignment="1">
      <alignment/>
    </xf>
    <xf numFmtId="0" fontId="8" fillId="0" borderId="10" xfId="0" applyFont="1" applyFill="1" applyBorder="1" applyAlignment="1">
      <alignment horizontal="left" vertical="center" wrapText="1"/>
    </xf>
    <xf numFmtId="0" fontId="6" fillId="0" borderId="0" xfId="0" applyFont="1" applyAlignment="1">
      <alignment horizontal="center" vertical="center"/>
    </xf>
    <xf numFmtId="0" fontId="7" fillId="33" borderId="10" xfId="0" applyFont="1" applyFill="1" applyBorder="1" applyAlignment="1">
      <alignment horizontal="left" vertical="center" wrapText="1"/>
    </xf>
    <xf numFmtId="0" fontId="83" fillId="34" borderId="0" xfId="0" applyFont="1" applyFill="1" applyAlignment="1">
      <alignment horizontal="center" vertical="center"/>
    </xf>
    <xf numFmtId="0" fontId="11" fillId="0" borderId="0" xfId="0" applyFont="1" applyFill="1" applyAlignment="1">
      <alignment/>
    </xf>
    <xf numFmtId="0" fontId="11" fillId="0" borderId="0" xfId="0" applyFont="1" applyFill="1" applyBorder="1" applyAlignment="1">
      <alignment/>
    </xf>
    <xf numFmtId="0" fontId="6" fillId="0" borderId="0" xfId="0" applyFont="1" applyAlignment="1">
      <alignment vertical="center"/>
    </xf>
    <xf numFmtId="0" fontId="7" fillId="0" borderId="10" xfId="0" applyFont="1" applyFill="1" applyBorder="1" applyAlignment="1">
      <alignment horizontal="left" vertical="center" wrapText="1"/>
    </xf>
    <xf numFmtId="0" fontId="6" fillId="0" borderId="0" xfId="0" applyFont="1" applyAlignment="1">
      <alignment horizontal="left" vertical="center"/>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6" fillId="0" borderId="0" xfId="0" applyFont="1" applyBorder="1" applyAlignment="1">
      <alignment/>
    </xf>
    <xf numFmtId="0" fontId="10" fillId="0" borderId="0" xfId="0" applyFont="1" applyBorder="1" applyAlignment="1">
      <alignment/>
    </xf>
    <xf numFmtId="0" fontId="14" fillId="0" borderId="10" xfId="0" applyFont="1" applyBorder="1" applyAlignment="1">
      <alignment horizontal="left" vertical="top" wrapText="1"/>
    </xf>
    <xf numFmtId="0" fontId="7" fillId="0" borderId="10" xfId="0" applyFont="1" applyFill="1" applyBorder="1" applyAlignment="1" quotePrefix="1">
      <alignment vertical="center" wrapText="1"/>
    </xf>
    <xf numFmtId="0" fontId="7" fillId="0" borderId="10" xfId="0" applyFont="1" applyFill="1" applyBorder="1" applyAlignment="1">
      <alignment vertical="center" wrapText="1"/>
    </xf>
    <xf numFmtId="0" fontId="8" fillId="0" borderId="12"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49" fontId="7" fillId="33"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14" fillId="0" borderId="11" xfId="0" applyFont="1" applyBorder="1" applyAlignment="1">
      <alignment horizontal="left" vertical="top" wrapText="1"/>
    </xf>
    <xf numFmtId="0" fontId="7" fillId="0" borderId="10" xfId="0" applyFont="1" applyFill="1" applyBorder="1" applyAlignment="1" quotePrefix="1">
      <alignment horizontal="center" vertical="center" wrapText="1"/>
    </xf>
    <xf numFmtId="0" fontId="7" fillId="0" borderId="13" xfId="0" applyFont="1" applyBorder="1" applyAlignment="1">
      <alignment horizontal="center" vertical="center" wrapText="1"/>
    </xf>
    <xf numFmtId="0" fontId="7" fillId="0" borderId="13" xfId="0" applyFont="1" applyBorder="1" applyAlignment="1">
      <alignment horizontal="left" vertical="center" wrapText="1"/>
    </xf>
    <xf numFmtId="0" fontId="8" fillId="0" borderId="13" xfId="0" applyFont="1" applyFill="1" applyBorder="1" applyAlignment="1">
      <alignment horizontal="left" vertical="center" wrapText="1"/>
    </xf>
    <xf numFmtId="49" fontId="7" fillId="33" borderId="11" xfId="0" applyNumberFormat="1" applyFont="1" applyFill="1" applyBorder="1" applyAlignment="1">
      <alignment horizontal="center" vertical="center" wrapText="1"/>
    </xf>
    <xf numFmtId="0" fontId="7" fillId="33" borderId="11" xfId="0" applyFont="1" applyFill="1" applyBorder="1" applyAlignment="1">
      <alignment horizontal="left" vertical="center" wrapText="1"/>
    </xf>
    <xf numFmtId="0" fontId="8" fillId="33" borderId="11" xfId="0" applyFont="1" applyFill="1" applyBorder="1" applyAlignment="1">
      <alignment horizontal="left" vertical="center" wrapText="1"/>
    </xf>
    <xf numFmtId="0" fontId="8" fillId="35" borderId="14" xfId="0" applyFont="1" applyFill="1" applyBorder="1" applyAlignment="1">
      <alignment horizontal="left" vertical="center" wrapText="1"/>
    </xf>
    <xf numFmtId="0" fontId="14" fillId="35" borderId="15" xfId="0" applyFont="1" applyFill="1" applyBorder="1" applyAlignment="1">
      <alignment horizontal="left" vertical="top" wrapText="1"/>
    </xf>
    <xf numFmtId="0" fontId="8" fillId="36" borderId="14" xfId="0" applyFont="1" applyFill="1" applyBorder="1" applyAlignment="1">
      <alignment horizontal="left" vertical="center" wrapText="1"/>
    </xf>
    <xf numFmtId="0" fontId="14" fillId="36" borderId="15" xfId="0" applyFont="1" applyFill="1" applyBorder="1" applyAlignment="1">
      <alignment horizontal="left" vertical="top" wrapText="1"/>
    </xf>
    <xf numFmtId="0" fontId="8" fillId="36" borderId="16" xfId="0" applyFont="1" applyFill="1" applyBorder="1" applyAlignment="1">
      <alignment horizontal="left" vertical="center" wrapText="1"/>
    </xf>
    <xf numFmtId="0" fontId="14" fillId="36" borderId="0" xfId="0" applyFont="1" applyFill="1" applyBorder="1" applyAlignment="1">
      <alignment horizontal="left" vertical="top" wrapText="1"/>
    </xf>
    <xf numFmtId="0" fontId="7" fillId="36" borderId="17" xfId="0" applyFont="1" applyFill="1" applyBorder="1" applyAlignment="1">
      <alignment horizontal="center" vertical="center" wrapText="1"/>
    </xf>
    <xf numFmtId="0" fontId="84" fillId="37" borderId="12" xfId="0" applyFont="1" applyFill="1" applyBorder="1" applyAlignment="1">
      <alignment horizontal="center" vertical="center"/>
    </xf>
    <xf numFmtId="0" fontId="85" fillId="37" borderId="12" xfId="0" applyFont="1" applyFill="1" applyBorder="1" applyAlignment="1">
      <alignment horizontal="center" vertical="center" wrapText="1"/>
    </xf>
    <xf numFmtId="0" fontId="86" fillId="37" borderId="18" xfId="0" applyFont="1" applyFill="1" applyBorder="1" applyAlignment="1">
      <alignment wrapText="1"/>
    </xf>
    <xf numFmtId="0" fontId="86" fillId="37" borderId="18" xfId="0" applyFont="1" applyFill="1" applyBorder="1" applyAlignment="1">
      <alignment/>
    </xf>
    <xf numFmtId="0" fontId="11" fillId="38" borderId="17" xfId="0" applyFont="1" applyFill="1" applyBorder="1" applyAlignment="1">
      <alignment vertical="center"/>
    </xf>
    <xf numFmtId="0" fontId="87" fillId="38" borderId="17" xfId="0" applyFont="1" applyFill="1" applyBorder="1" applyAlignment="1">
      <alignment vertical="center"/>
    </xf>
    <xf numFmtId="0" fontId="6" fillId="38" borderId="0" xfId="0" applyFont="1" applyFill="1" applyBorder="1" applyAlignment="1">
      <alignment horizontal="center" vertical="center"/>
    </xf>
    <xf numFmtId="0" fontId="8" fillId="38" borderId="0" xfId="0" applyFont="1" applyFill="1" applyBorder="1" applyAlignment="1">
      <alignment horizontal="left" vertical="center" wrapText="1"/>
    </xf>
    <xf numFmtId="0" fontId="14" fillId="38" borderId="0" xfId="0" applyFont="1" applyFill="1" applyBorder="1" applyAlignment="1">
      <alignment horizontal="left" vertical="top" wrapText="1"/>
    </xf>
    <xf numFmtId="0" fontId="88" fillId="38" borderId="17" xfId="0" applyFont="1" applyFill="1" applyBorder="1" applyAlignment="1">
      <alignment vertical="center"/>
    </xf>
    <xf numFmtId="0" fontId="89" fillId="38" borderId="0" xfId="0" applyFont="1" applyFill="1" applyBorder="1" applyAlignment="1">
      <alignment horizontal="left" vertical="center" wrapText="1"/>
    </xf>
    <xf numFmtId="0" fontId="90" fillId="38" borderId="0" xfId="0" applyFont="1" applyFill="1" applyBorder="1" applyAlignment="1">
      <alignment horizontal="left" vertical="top" wrapText="1"/>
    </xf>
    <xf numFmtId="0" fontId="6" fillId="38" borderId="17" xfId="0" applyFont="1" applyFill="1" applyBorder="1" applyAlignment="1">
      <alignment horizontal="center" vertical="center"/>
    </xf>
    <xf numFmtId="0" fontId="8" fillId="38" borderId="14" xfId="0" applyFont="1" applyFill="1" applyBorder="1" applyAlignment="1">
      <alignment horizontal="left" vertical="center" wrapText="1"/>
    </xf>
    <xf numFmtId="0" fontId="14" fillId="38" borderId="15" xfId="0" applyFont="1" applyFill="1" applyBorder="1" applyAlignment="1">
      <alignment horizontal="left" vertical="top" wrapText="1"/>
    </xf>
    <xf numFmtId="0" fontId="8" fillId="35" borderId="19" xfId="0" applyFont="1" applyFill="1" applyBorder="1" applyAlignment="1">
      <alignment horizontal="left" vertical="center" wrapText="1"/>
    </xf>
    <xf numFmtId="0" fontId="14" fillId="35" borderId="17" xfId="0" applyFont="1" applyFill="1" applyBorder="1" applyAlignment="1">
      <alignment horizontal="left" vertical="top" wrapText="1"/>
    </xf>
    <xf numFmtId="0" fontId="8" fillId="35" borderId="11" xfId="0" applyFont="1" applyFill="1" applyBorder="1" applyAlignment="1">
      <alignment horizontal="left" vertical="center" wrapText="1"/>
    </xf>
    <xf numFmtId="0" fontId="14" fillId="35" borderId="11" xfId="0" applyFont="1" applyFill="1" applyBorder="1" applyAlignment="1">
      <alignment horizontal="left" vertical="top" wrapText="1"/>
    </xf>
    <xf numFmtId="0" fontId="8" fillId="35" borderId="10" xfId="0" applyFont="1" applyFill="1" applyBorder="1" applyAlignment="1">
      <alignment horizontal="left" vertical="center" wrapText="1"/>
    </xf>
    <xf numFmtId="0" fontId="14" fillId="35" borderId="10" xfId="0" applyFont="1" applyFill="1" applyBorder="1" applyAlignment="1">
      <alignment horizontal="left" vertical="top" wrapText="1"/>
    </xf>
    <xf numFmtId="0" fontId="7" fillId="34" borderId="19" xfId="0" applyFont="1" applyFill="1" applyBorder="1" applyAlignment="1">
      <alignment horizontal="center" vertical="center" wrapText="1"/>
    </xf>
    <xf numFmtId="0" fontId="8" fillId="34" borderId="16" xfId="0" applyFont="1" applyFill="1" applyBorder="1" applyAlignment="1">
      <alignment horizontal="left" vertical="center" wrapText="1"/>
    </xf>
    <xf numFmtId="0" fontId="14" fillId="34" borderId="0" xfId="0" applyFont="1" applyFill="1" applyBorder="1" applyAlignment="1">
      <alignment horizontal="left" vertical="top" wrapText="1"/>
    </xf>
    <xf numFmtId="0" fontId="8" fillId="34" borderId="14" xfId="0" applyFont="1" applyFill="1" applyBorder="1" applyAlignment="1">
      <alignment horizontal="left" vertical="center" wrapText="1"/>
    </xf>
    <xf numFmtId="0" fontId="14" fillId="34" borderId="15" xfId="0" applyFont="1" applyFill="1" applyBorder="1" applyAlignment="1">
      <alignment horizontal="left" vertical="top" wrapText="1"/>
    </xf>
    <xf numFmtId="0" fontId="7" fillId="34" borderId="17" xfId="0" applyFont="1" applyFill="1" applyBorder="1" applyAlignment="1">
      <alignment horizontal="center" vertical="center" wrapText="1"/>
    </xf>
    <xf numFmtId="0" fontId="86" fillId="0" borderId="0" xfId="0" applyFont="1" applyFill="1" applyBorder="1" applyAlignment="1">
      <alignment vertical="center"/>
    </xf>
    <xf numFmtId="0" fontId="91" fillId="38" borderId="16" xfId="0" applyFont="1" applyFill="1" applyBorder="1" applyAlignment="1">
      <alignment vertical="center"/>
    </xf>
    <xf numFmtId="0" fontId="91" fillId="38" borderId="17" xfId="0" applyFont="1" applyFill="1" applyBorder="1" applyAlignment="1">
      <alignment vertical="center"/>
    </xf>
    <xf numFmtId="0" fontId="91" fillId="38" borderId="15" xfId="0" applyFont="1" applyFill="1" applyBorder="1" applyAlignment="1">
      <alignment vertical="center"/>
    </xf>
    <xf numFmtId="0" fontId="92" fillId="34" borderId="13"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6" borderId="21" xfId="0" applyFont="1" applyFill="1" applyBorder="1" applyAlignment="1">
      <alignment horizontal="center" vertical="center" wrapText="1"/>
    </xf>
    <xf numFmtId="0" fontId="93" fillId="34"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92" fillId="34" borderId="11" xfId="0" applyFont="1" applyFill="1" applyBorder="1" applyAlignment="1">
      <alignment horizontal="center" vertical="center" wrapText="1"/>
    </xf>
    <xf numFmtId="49" fontId="7" fillId="39" borderId="10" xfId="0" applyNumberFormat="1" applyFont="1" applyFill="1" applyBorder="1" applyAlignment="1">
      <alignment horizontal="center" vertical="center" wrapText="1"/>
    </xf>
    <xf numFmtId="0" fontId="7" fillId="39" borderId="10" xfId="0" applyFont="1" applyFill="1" applyBorder="1" applyAlignment="1">
      <alignment horizontal="left" vertical="center" wrapText="1"/>
    </xf>
    <xf numFmtId="0" fontId="8" fillId="39" borderId="11" xfId="0" applyFont="1" applyFill="1" applyBorder="1" applyAlignment="1">
      <alignment horizontal="left" vertical="center" wrapText="1"/>
    </xf>
    <xf numFmtId="0" fontId="94" fillId="0" borderId="11" xfId="0" applyFont="1" applyBorder="1" applyAlignment="1">
      <alignment horizontal="left" vertical="center" wrapText="1"/>
    </xf>
    <xf numFmtId="0" fontId="2" fillId="0" borderId="0" xfId="0" applyFont="1" applyAlignment="1">
      <alignment horizontal="center" wrapText="1"/>
    </xf>
    <xf numFmtId="0" fontId="95" fillId="0" borderId="0" xfId="0" applyFont="1" applyAlignment="1" applyProtection="1">
      <alignment/>
      <protection locked="0"/>
    </xf>
    <xf numFmtId="0" fontId="95" fillId="0" borderId="0" xfId="0" applyFont="1" applyAlignment="1" applyProtection="1">
      <alignment/>
      <protection/>
    </xf>
    <xf numFmtId="0" fontId="21" fillId="40" borderId="23" xfId="0" applyFont="1" applyFill="1" applyBorder="1" applyAlignment="1">
      <alignment horizontal="center"/>
    </xf>
    <xf numFmtId="0" fontId="21" fillId="40" borderId="24" xfId="0" applyFont="1" applyFill="1" applyBorder="1" applyAlignment="1">
      <alignment horizontal="center"/>
    </xf>
    <xf numFmtId="0" fontId="21" fillId="40" borderId="25" xfId="0" applyFont="1" applyFill="1" applyBorder="1" applyAlignment="1">
      <alignment horizontal="center"/>
    </xf>
    <xf numFmtId="0" fontId="10" fillId="41" borderId="26" xfId="0" applyFont="1" applyFill="1" applyBorder="1" applyAlignment="1">
      <alignment horizontal="center"/>
    </xf>
    <xf numFmtId="0" fontId="10" fillId="41" borderId="11" xfId="0" applyFont="1" applyFill="1" applyBorder="1" applyAlignment="1">
      <alignment horizontal="left"/>
    </xf>
    <xf numFmtId="0" fontId="22" fillId="0" borderId="0" xfId="0" applyFont="1" applyBorder="1" applyAlignment="1">
      <alignment/>
    </xf>
    <xf numFmtId="0" fontId="22" fillId="0" borderId="27" xfId="0" applyFont="1" applyBorder="1" applyAlignment="1">
      <alignment/>
    </xf>
    <xf numFmtId="0" fontId="22" fillId="42" borderId="26" xfId="0" applyFont="1" applyFill="1" applyBorder="1" applyAlignment="1">
      <alignment horizontal="center"/>
    </xf>
    <xf numFmtId="0" fontId="22" fillId="42" borderId="10" xfId="0" applyFont="1" applyFill="1" applyBorder="1" applyAlignment="1">
      <alignment horizontal="left"/>
    </xf>
    <xf numFmtId="0" fontId="22" fillId="43" borderId="26" xfId="0" applyFont="1" applyFill="1" applyBorder="1" applyAlignment="1">
      <alignment horizontal="center"/>
    </xf>
    <xf numFmtId="0" fontId="22" fillId="43" borderId="10" xfId="0" applyFont="1" applyFill="1" applyBorder="1" applyAlignment="1">
      <alignment horizontal="left"/>
    </xf>
    <xf numFmtId="0" fontId="22" fillId="44" borderId="26" xfId="0" applyFont="1" applyFill="1" applyBorder="1" applyAlignment="1">
      <alignment horizontal="center"/>
    </xf>
    <xf numFmtId="0" fontId="22" fillId="44" borderId="10" xfId="0" applyFont="1" applyFill="1" applyBorder="1" applyAlignment="1">
      <alignment horizontal="left"/>
    </xf>
    <xf numFmtId="0" fontId="22" fillId="45" borderId="28" xfId="0" applyFont="1" applyFill="1" applyBorder="1" applyAlignment="1">
      <alignment horizontal="center"/>
    </xf>
    <xf numFmtId="0" fontId="22" fillId="45" borderId="29" xfId="0" applyFont="1" applyFill="1" applyBorder="1" applyAlignment="1">
      <alignment horizontal="left"/>
    </xf>
    <xf numFmtId="0" fontId="22" fillId="45" borderId="30" xfId="0" applyFont="1" applyFill="1" applyBorder="1" applyAlignment="1">
      <alignment horizontal="left"/>
    </xf>
    <xf numFmtId="0" fontId="96" fillId="0" borderId="0" xfId="0" applyFont="1" applyAlignment="1" applyProtection="1">
      <alignment horizontal="center"/>
      <protection locked="0"/>
    </xf>
    <xf numFmtId="0" fontId="20" fillId="0" borderId="0" xfId="0" applyFont="1" applyBorder="1" applyAlignment="1" applyProtection="1">
      <alignment horizontal="center" vertical="center"/>
      <protection/>
    </xf>
    <xf numFmtId="0" fontId="96" fillId="0" borderId="0" xfId="0" applyFont="1" applyAlignment="1" applyProtection="1">
      <alignment/>
      <protection locked="0"/>
    </xf>
    <xf numFmtId="0" fontId="95" fillId="0" borderId="0" xfId="0" applyFont="1" applyAlignment="1">
      <alignment/>
    </xf>
    <xf numFmtId="0" fontId="87" fillId="0" borderId="0" xfId="0" applyFont="1" applyAlignment="1">
      <alignment/>
    </xf>
    <xf numFmtId="0" fontId="87" fillId="46" borderId="31" xfId="0" applyFont="1" applyFill="1" applyBorder="1" applyAlignment="1">
      <alignment/>
    </xf>
    <xf numFmtId="0" fontId="95" fillId="0" borderId="0" xfId="0" applyFont="1" applyBorder="1" applyAlignment="1">
      <alignment/>
    </xf>
    <xf numFmtId="1" fontId="95" fillId="0" borderId="0" xfId="0" applyNumberFormat="1" applyFont="1" applyBorder="1" applyAlignment="1">
      <alignment horizontal="center"/>
    </xf>
    <xf numFmtId="1" fontId="87" fillId="0" borderId="0" xfId="64" applyNumberFormat="1" applyFont="1" applyBorder="1" applyAlignment="1">
      <alignment horizontal="center"/>
    </xf>
    <xf numFmtId="0" fontId="95" fillId="0" borderId="11" xfId="0" applyFont="1" applyBorder="1" applyAlignment="1">
      <alignment horizontal="left" vertical="center"/>
    </xf>
    <xf numFmtId="0" fontId="87" fillId="46" borderId="31" xfId="0" applyFont="1" applyFill="1" applyBorder="1" applyAlignment="1">
      <alignment horizontal="center"/>
    </xf>
    <xf numFmtId="0" fontId="87" fillId="46" borderId="32" xfId="0" applyFont="1" applyFill="1" applyBorder="1" applyAlignment="1">
      <alignment horizontal="center"/>
    </xf>
    <xf numFmtId="9" fontId="10" fillId="41" borderId="21" xfId="57" applyFont="1" applyFill="1" applyBorder="1" applyAlignment="1">
      <alignment horizontal="center"/>
    </xf>
    <xf numFmtId="9" fontId="22" fillId="42" borderId="16" xfId="57" applyFont="1" applyFill="1" applyBorder="1" applyAlignment="1">
      <alignment horizontal="center"/>
    </xf>
    <xf numFmtId="9" fontId="22" fillId="43" borderId="16" xfId="57" applyFont="1" applyFill="1" applyBorder="1" applyAlignment="1">
      <alignment horizontal="center"/>
    </xf>
    <xf numFmtId="9" fontId="22" fillId="44" borderId="16" xfId="57" applyFont="1" applyFill="1" applyBorder="1" applyAlignment="1">
      <alignment horizontal="center"/>
    </xf>
    <xf numFmtId="9" fontId="22" fillId="45" borderId="33" xfId="57" applyFont="1" applyFill="1" applyBorder="1" applyAlignment="1">
      <alignment horizontal="center"/>
    </xf>
    <xf numFmtId="9" fontId="7" fillId="33" borderId="11" xfId="57" applyFont="1" applyFill="1" applyBorder="1" applyAlignment="1">
      <alignment horizontal="center" vertical="center" wrapText="1"/>
    </xf>
    <xf numFmtId="9" fontId="7" fillId="33" borderId="11" xfId="57" applyNumberFormat="1" applyFont="1" applyFill="1" applyBorder="1" applyAlignment="1">
      <alignment horizontal="center" vertical="center" wrapText="1"/>
    </xf>
    <xf numFmtId="9" fontId="86" fillId="38" borderId="12" xfId="57" applyFont="1" applyFill="1" applyBorder="1" applyAlignment="1">
      <alignment horizontal="center" vertical="center"/>
    </xf>
    <xf numFmtId="1" fontId="97" fillId="37" borderId="18" xfId="0" applyNumberFormat="1" applyFont="1" applyFill="1" applyBorder="1" applyAlignment="1">
      <alignment horizontal="center" vertical="center"/>
    </xf>
    <xf numFmtId="9" fontId="97" fillId="37" borderId="18" xfId="57" applyFont="1" applyFill="1" applyBorder="1" applyAlignment="1">
      <alignment horizontal="center" vertical="center"/>
    </xf>
    <xf numFmtId="9" fontId="91" fillId="38" borderId="10" xfId="57" applyFont="1" applyFill="1" applyBorder="1" applyAlignment="1">
      <alignment horizontal="center" vertical="center"/>
    </xf>
    <xf numFmtId="0" fontId="91" fillId="38" borderId="10" xfId="0" applyFont="1" applyFill="1" applyBorder="1" applyAlignment="1">
      <alignment horizontal="center" vertical="center"/>
    </xf>
    <xf numFmtId="0" fontId="23" fillId="38" borderId="17" xfId="0" applyFont="1" applyFill="1" applyBorder="1" applyAlignment="1">
      <alignment horizontal="center" vertical="center" wrapText="1"/>
    </xf>
    <xf numFmtId="0" fontId="23" fillId="38" borderId="16" xfId="0" applyFont="1" applyFill="1" applyBorder="1" applyAlignment="1">
      <alignment horizontal="center" vertical="center" wrapText="1"/>
    </xf>
    <xf numFmtId="0" fontId="88" fillId="38" borderId="15" xfId="0" applyFont="1" applyFill="1" applyBorder="1" applyAlignment="1">
      <alignment vertical="center"/>
    </xf>
    <xf numFmtId="9" fontId="23" fillId="35" borderId="10" xfId="57" applyFont="1" applyFill="1" applyBorder="1" applyAlignment="1">
      <alignment horizontal="center" vertical="center" wrapText="1"/>
    </xf>
    <xf numFmtId="9" fontId="23" fillId="35" borderId="14" xfId="57" applyFont="1" applyFill="1" applyBorder="1" applyAlignment="1">
      <alignment horizontal="center" vertical="center" wrapText="1"/>
    </xf>
    <xf numFmtId="9" fontId="11" fillId="35" borderId="12" xfId="57" applyFont="1" applyFill="1" applyBorder="1" applyAlignment="1">
      <alignment horizontal="center" vertical="center" wrapText="1"/>
    </xf>
    <xf numFmtId="9" fontId="86" fillId="34" borderId="12" xfId="57" applyFont="1" applyFill="1" applyBorder="1" applyAlignment="1">
      <alignment horizontal="center" vertical="center" wrapText="1"/>
    </xf>
    <xf numFmtId="9" fontId="23" fillId="36" borderId="10" xfId="57" applyFont="1" applyFill="1" applyBorder="1" applyAlignment="1">
      <alignment horizontal="center" vertical="center" wrapText="1"/>
    </xf>
    <xf numFmtId="9" fontId="11" fillId="36" borderId="12" xfId="57" applyFont="1" applyFill="1" applyBorder="1" applyAlignment="1">
      <alignment horizontal="center" vertical="center" wrapText="1"/>
    </xf>
    <xf numFmtId="0" fontId="95" fillId="0" borderId="11" xfId="0" applyFont="1" applyBorder="1" applyAlignment="1">
      <alignment vertical="center"/>
    </xf>
    <xf numFmtId="0" fontId="95" fillId="0" borderId="10" xfId="0" applyFont="1" applyBorder="1" applyAlignment="1">
      <alignment vertical="center"/>
    </xf>
    <xf numFmtId="9" fontId="95" fillId="0" borderId="11" xfId="57" applyFont="1" applyBorder="1" applyAlignment="1">
      <alignment horizontal="center" vertical="center"/>
    </xf>
    <xf numFmtId="9" fontId="95" fillId="0" borderId="10" xfId="57" applyFont="1" applyBorder="1" applyAlignment="1">
      <alignment horizontal="center" vertical="center"/>
    </xf>
    <xf numFmtId="9" fontId="87" fillId="0" borderId="34" xfId="57" applyFont="1" applyFill="1" applyBorder="1" applyAlignment="1">
      <alignment horizontal="center"/>
    </xf>
    <xf numFmtId="9" fontId="87" fillId="0" borderId="35" xfId="57" applyFont="1" applyBorder="1" applyAlignment="1">
      <alignment horizontal="center"/>
    </xf>
    <xf numFmtId="9" fontId="95" fillId="0" borderId="36" xfId="57" applyFont="1" applyBorder="1" applyAlignment="1">
      <alignment horizontal="center" vertical="center"/>
    </xf>
    <xf numFmtId="9" fontId="87" fillId="0" borderId="35" xfId="57" applyFont="1" applyBorder="1" applyAlignment="1">
      <alignment horizontal="center" vertical="center"/>
    </xf>
    <xf numFmtId="9" fontId="98" fillId="0" borderId="37" xfId="0" applyNumberFormat="1" applyFont="1" applyBorder="1" applyAlignment="1">
      <alignment horizontal="center"/>
    </xf>
    <xf numFmtId="0" fontId="95" fillId="47" borderId="26" xfId="0" applyFont="1" applyFill="1" applyBorder="1" applyAlignment="1" applyProtection="1">
      <alignment/>
      <protection locked="0"/>
    </xf>
    <xf numFmtId="0" fontId="95" fillId="48" borderId="26" xfId="0" applyFont="1" applyFill="1" applyBorder="1" applyAlignment="1" applyProtection="1">
      <alignment/>
      <protection locked="0"/>
    </xf>
    <xf numFmtId="0" fontId="95" fillId="49" borderId="28" xfId="0" applyFont="1" applyFill="1" applyBorder="1" applyAlignment="1" applyProtection="1">
      <alignment/>
      <protection locked="0"/>
    </xf>
    <xf numFmtId="0" fontId="88" fillId="0" borderId="10" xfId="0" applyFont="1" applyBorder="1" applyAlignment="1" applyProtection="1">
      <alignment horizontal="center"/>
      <protection locked="0"/>
    </xf>
    <xf numFmtId="0" fontId="87" fillId="0" borderId="38" xfId="0" applyFont="1" applyBorder="1" applyAlignment="1" applyProtection="1">
      <alignment horizontal="center" vertical="center"/>
      <protection locked="0"/>
    </xf>
    <xf numFmtId="0" fontId="88" fillId="0" borderId="29" xfId="0" applyFont="1" applyBorder="1" applyAlignment="1" applyProtection="1">
      <alignment horizontal="center"/>
      <protection locked="0"/>
    </xf>
    <xf numFmtId="0" fontId="87" fillId="0" borderId="30" xfId="0" applyFont="1" applyBorder="1" applyAlignment="1" applyProtection="1">
      <alignment horizontal="center" vertical="center"/>
      <protection locked="0"/>
    </xf>
    <xf numFmtId="0" fontId="99" fillId="34" borderId="0" xfId="0" applyFont="1" applyFill="1" applyBorder="1" applyAlignment="1">
      <alignment horizontal="center"/>
    </xf>
    <xf numFmtId="0" fontId="8" fillId="38" borderId="15" xfId="0" applyFont="1" applyFill="1" applyBorder="1" applyAlignment="1">
      <alignment horizontal="left" vertical="center" wrapText="1"/>
    </xf>
    <xf numFmtId="0" fontId="8" fillId="35" borderId="17" xfId="0" applyFont="1" applyFill="1" applyBorder="1" applyAlignment="1">
      <alignment horizontal="left" vertical="center" wrapText="1"/>
    </xf>
    <xf numFmtId="0" fontId="8" fillId="35" borderId="15" xfId="0" applyFont="1" applyFill="1" applyBorder="1" applyAlignment="1">
      <alignment horizontal="left" vertical="center" wrapText="1"/>
    </xf>
    <xf numFmtId="0" fontId="8" fillId="34" borderId="0" xfId="0" applyFont="1" applyFill="1" applyBorder="1" applyAlignment="1">
      <alignment horizontal="left" vertical="center" wrapText="1"/>
    </xf>
    <xf numFmtId="0" fontId="8" fillId="34" borderId="15" xfId="0" applyFont="1" applyFill="1" applyBorder="1" applyAlignment="1">
      <alignment horizontal="left" vertical="center" wrapText="1"/>
    </xf>
    <xf numFmtId="0" fontId="8" fillId="36" borderId="0" xfId="0" applyFont="1" applyFill="1" applyBorder="1" applyAlignment="1">
      <alignment horizontal="left" vertical="center" wrapText="1"/>
    </xf>
    <xf numFmtId="0" fontId="8" fillId="36" borderId="15" xfId="0" applyFont="1" applyFill="1" applyBorder="1" applyAlignment="1">
      <alignment horizontal="left" vertical="center" wrapText="1"/>
    </xf>
    <xf numFmtId="0" fontId="87" fillId="46" borderId="39" xfId="0" applyFont="1" applyFill="1" applyBorder="1" applyAlignment="1">
      <alignment horizontal="center"/>
    </xf>
    <xf numFmtId="0" fontId="14" fillId="0" borderId="10" xfId="0" applyFont="1" applyFill="1" applyBorder="1" applyAlignment="1">
      <alignment horizontal="left" vertical="top" wrapText="1"/>
    </xf>
    <xf numFmtId="0" fontId="14" fillId="0" borderId="40" xfId="0" applyFont="1" applyBorder="1" applyAlignment="1">
      <alignment horizontal="left" vertical="top" wrapText="1"/>
    </xf>
    <xf numFmtId="0" fontId="14" fillId="0" borderId="38" xfId="0" applyFont="1" applyBorder="1" applyAlignment="1">
      <alignment horizontal="left" vertical="top" wrapText="1"/>
    </xf>
    <xf numFmtId="0" fontId="11" fillId="38" borderId="41" xfId="0" applyFont="1" applyFill="1" applyBorder="1" applyAlignment="1">
      <alignment vertical="center"/>
    </xf>
    <xf numFmtId="0" fontId="87" fillId="38" borderId="41" xfId="0" applyFont="1" applyFill="1" applyBorder="1" applyAlignment="1">
      <alignment vertical="center"/>
    </xf>
    <xf numFmtId="0" fontId="14" fillId="38" borderId="27" xfId="0" applyFont="1" applyFill="1" applyBorder="1" applyAlignment="1">
      <alignment horizontal="left" vertical="top" wrapText="1"/>
    </xf>
    <xf numFmtId="0" fontId="90" fillId="38" borderId="27" xfId="0" applyFont="1" applyFill="1" applyBorder="1" applyAlignment="1">
      <alignment horizontal="left" vertical="top" wrapText="1"/>
    </xf>
    <xf numFmtId="0" fontId="14" fillId="38" borderId="42" xfId="0" applyFont="1" applyFill="1" applyBorder="1" applyAlignment="1">
      <alignment horizontal="left" vertical="top" wrapText="1"/>
    </xf>
    <xf numFmtId="0" fontId="14" fillId="35" borderId="41" xfId="0" applyFont="1" applyFill="1" applyBorder="1" applyAlignment="1">
      <alignment horizontal="left" vertical="top" wrapText="1"/>
    </xf>
    <xf numFmtId="0" fontId="14" fillId="35" borderId="43" xfId="0" applyFont="1" applyFill="1" applyBorder="1" applyAlignment="1">
      <alignment horizontal="left" vertical="top" wrapText="1"/>
    </xf>
    <xf numFmtId="0" fontId="14" fillId="35" borderId="38" xfId="0" applyFont="1" applyFill="1" applyBorder="1" applyAlignment="1">
      <alignment horizontal="left" vertical="top" wrapText="1"/>
    </xf>
    <xf numFmtId="0" fontId="14" fillId="35" borderId="42" xfId="0" applyFont="1" applyFill="1" applyBorder="1" applyAlignment="1">
      <alignment horizontal="left" vertical="top" wrapText="1"/>
    </xf>
    <xf numFmtId="0" fontId="14" fillId="0" borderId="40" xfId="0" applyFont="1" applyFill="1" applyBorder="1" applyAlignment="1">
      <alignment horizontal="left" vertical="top" wrapText="1"/>
    </xf>
    <xf numFmtId="0" fontId="14" fillId="34" borderId="27" xfId="0" applyFont="1" applyFill="1" applyBorder="1" applyAlignment="1">
      <alignment horizontal="left" vertical="top" wrapText="1"/>
    </xf>
    <xf numFmtId="0" fontId="14" fillId="34" borderId="42" xfId="0" applyFont="1" applyFill="1" applyBorder="1" applyAlignment="1">
      <alignment horizontal="left" vertical="top" wrapText="1"/>
    </xf>
    <xf numFmtId="0" fontId="14" fillId="36" borderId="41" xfId="0" applyFont="1" applyFill="1" applyBorder="1" applyAlignment="1">
      <alignment horizontal="left" vertical="top" wrapText="1"/>
    </xf>
    <xf numFmtId="0" fontId="14" fillId="36" borderId="27" xfId="0" applyFont="1" applyFill="1" applyBorder="1" applyAlignment="1">
      <alignment horizontal="left" vertical="top" wrapText="1"/>
    </xf>
    <xf numFmtId="0" fontId="14" fillId="36" borderId="42" xfId="0" applyFont="1" applyFill="1" applyBorder="1" applyAlignment="1">
      <alignment horizontal="left" vertical="top" wrapText="1"/>
    </xf>
    <xf numFmtId="0" fontId="86" fillId="37" borderId="44" xfId="0" applyFont="1" applyFill="1" applyBorder="1" applyAlignment="1">
      <alignment/>
    </xf>
    <xf numFmtId="0" fontId="84" fillId="37" borderId="12" xfId="0" applyFont="1" applyFill="1" applyBorder="1" applyAlignment="1">
      <alignment horizontal="center" vertical="center" wrapText="1"/>
    </xf>
    <xf numFmtId="0" fontId="84" fillId="37" borderId="12" xfId="0" applyFont="1" applyFill="1" applyBorder="1" applyAlignment="1">
      <alignment horizontal="center" vertical="center" wrapText="1"/>
    </xf>
    <xf numFmtId="0" fontId="84" fillId="37" borderId="12" xfId="0" applyFont="1" applyFill="1" applyBorder="1" applyAlignment="1" applyProtection="1">
      <alignment horizontal="center" vertical="center" wrapText="1"/>
      <protection/>
    </xf>
    <xf numFmtId="0" fontId="84" fillId="37" borderId="45" xfId="0" applyFont="1" applyFill="1" applyBorder="1" applyAlignment="1" applyProtection="1">
      <alignment horizontal="center" vertical="center" wrapText="1"/>
      <protection/>
    </xf>
    <xf numFmtId="1" fontId="84" fillId="38" borderId="10" xfId="0" applyNumberFormat="1" applyFont="1" applyFill="1" applyBorder="1" applyAlignment="1">
      <alignment horizontal="left" vertical="top"/>
    </xf>
    <xf numFmtId="0" fontId="84" fillId="38" borderId="10" xfId="0" applyFont="1" applyFill="1" applyBorder="1" applyAlignment="1">
      <alignment horizontal="left" vertical="top"/>
    </xf>
    <xf numFmtId="1" fontId="84" fillId="38" borderId="12" xfId="0" applyNumberFormat="1" applyFont="1" applyFill="1" applyBorder="1" applyAlignment="1">
      <alignment horizontal="left" vertical="top"/>
    </xf>
    <xf numFmtId="1" fontId="8" fillId="35" borderId="10" xfId="0" applyNumberFormat="1" applyFont="1" applyFill="1" applyBorder="1" applyAlignment="1">
      <alignment horizontal="left" vertical="top" wrapText="1"/>
    </xf>
    <xf numFmtId="1" fontId="8" fillId="35" borderId="14" xfId="0" applyNumberFormat="1" applyFont="1" applyFill="1" applyBorder="1" applyAlignment="1">
      <alignment horizontal="left" vertical="top" wrapText="1"/>
    </xf>
    <xf numFmtId="1" fontId="16" fillId="35" borderId="12" xfId="0" applyNumberFormat="1" applyFont="1" applyFill="1" applyBorder="1" applyAlignment="1">
      <alignment horizontal="left" vertical="top" wrapText="1"/>
    </xf>
    <xf numFmtId="1" fontId="84" fillId="34" borderId="12" xfId="0" applyNumberFormat="1" applyFont="1" applyFill="1" applyBorder="1" applyAlignment="1">
      <alignment horizontal="left" vertical="top" wrapText="1"/>
    </xf>
    <xf numFmtId="1" fontId="8" fillId="36" borderId="10" xfId="0" applyNumberFormat="1" applyFont="1" applyFill="1" applyBorder="1" applyAlignment="1">
      <alignment horizontal="left" vertical="top" wrapText="1"/>
    </xf>
    <xf numFmtId="1" fontId="16" fillId="36" borderId="12" xfId="0" applyNumberFormat="1" applyFont="1" applyFill="1" applyBorder="1" applyAlignment="1">
      <alignment horizontal="left" vertical="top" wrapText="1"/>
    </xf>
    <xf numFmtId="176" fontId="91" fillId="38" borderId="10" xfId="0" applyNumberFormat="1" applyFont="1" applyFill="1" applyBorder="1" applyAlignment="1">
      <alignment horizontal="center" vertical="center"/>
    </xf>
    <xf numFmtId="176" fontId="86" fillId="38" borderId="12" xfId="0" applyNumberFormat="1" applyFont="1" applyFill="1" applyBorder="1" applyAlignment="1">
      <alignment horizontal="center" vertical="center"/>
    </xf>
    <xf numFmtId="176" fontId="23" fillId="35" borderId="10" xfId="0" applyNumberFormat="1" applyFont="1" applyFill="1" applyBorder="1" applyAlignment="1">
      <alignment horizontal="center" vertical="center" wrapText="1"/>
    </xf>
    <xf numFmtId="176" fontId="11" fillId="35" borderId="12" xfId="0" applyNumberFormat="1" applyFont="1" applyFill="1" applyBorder="1" applyAlignment="1">
      <alignment horizontal="center" vertical="center" wrapText="1"/>
    </xf>
    <xf numFmtId="176" fontId="86" fillId="34" borderId="12" xfId="0" applyNumberFormat="1" applyFont="1" applyFill="1" applyBorder="1" applyAlignment="1">
      <alignment horizontal="center" vertical="center" wrapText="1"/>
    </xf>
    <xf numFmtId="176" fontId="23" fillId="36" borderId="10" xfId="0" applyNumberFormat="1" applyFont="1" applyFill="1" applyBorder="1" applyAlignment="1">
      <alignment horizontal="center" vertical="center" wrapText="1"/>
    </xf>
    <xf numFmtId="176" fontId="11" fillId="36" borderId="12" xfId="0" applyNumberFormat="1" applyFont="1" applyFill="1" applyBorder="1" applyAlignment="1">
      <alignment horizontal="center" vertical="center" wrapText="1"/>
    </xf>
    <xf numFmtId="176" fontId="97" fillId="37" borderId="18" xfId="0" applyNumberFormat="1" applyFont="1" applyFill="1" applyBorder="1" applyAlignment="1">
      <alignment horizontal="center" vertical="center"/>
    </xf>
    <xf numFmtId="176" fontId="95" fillId="0" borderId="11" xfId="0" applyNumberFormat="1" applyFont="1" applyBorder="1" applyAlignment="1">
      <alignment horizontal="center" vertical="center"/>
    </xf>
    <xf numFmtId="176" fontId="87" fillId="0" borderId="37" xfId="0" applyNumberFormat="1" applyFont="1" applyFill="1" applyBorder="1" applyAlignment="1">
      <alignment horizontal="center"/>
    </xf>
    <xf numFmtId="176" fontId="95" fillId="0" borderId="10" xfId="0" applyNumberFormat="1" applyFont="1" applyBorder="1" applyAlignment="1">
      <alignment horizontal="center" vertical="center"/>
    </xf>
    <xf numFmtId="176" fontId="98" fillId="0" borderId="37" xfId="0" applyNumberFormat="1" applyFont="1" applyBorder="1" applyAlignment="1">
      <alignment horizontal="center"/>
    </xf>
    <xf numFmtId="0" fontId="7" fillId="35" borderId="11" xfId="0" applyFont="1" applyFill="1" applyBorder="1" applyAlignment="1">
      <alignment horizontal="center" vertical="center" wrapText="1"/>
    </xf>
    <xf numFmtId="0" fontId="8" fillId="35" borderId="11" xfId="0" applyFont="1" applyFill="1" applyBorder="1" applyAlignment="1">
      <alignment horizontal="left" vertical="top" wrapText="1"/>
    </xf>
    <xf numFmtId="0" fontId="7" fillId="35" borderId="10" xfId="0" applyFont="1" applyFill="1" applyBorder="1" applyAlignment="1">
      <alignment horizontal="center" vertical="center" wrapText="1"/>
    </xf>
    <xf numFmtId="0" fontId="100" fillId="34" borderId="10" xfId="0" applyFont="1" applyFill="1" applyBorder="1" applyAlignment="1">
      <alignment horizontal="center" vertical="center"/>
    </xf>
    <xf numFmtId="0" fontId="94" fillId="0" borderId="10" xfId="0" applyFont="1" applyBorder="1" applyAlignment="1">
      <alignment horizontal="left" vertical="center" wrapText="1"/>
    </xf>
    <xf numFmtId="0" fontId="100" fillId="38" borderId="16" xfId="0" applyFont="1" applyFill="1" applyBorder="1" applyAlignment="1">
      <alignment horizontal="center" vertical="center"/>
    </xf>
    <xf numFmtId="0" fontId="7" fillId="35" borderId="17"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92" fillId="34" borderId="16" xfId="0" applyFont="1" applyFill="1" applyBorder="1" applyAlignment="1">
      <alignment horizontal="center" vertical="center" wrapText="1"/>
    </xf>
    <xf numFmtId="0" fontId="7" fillId="36" borderId="1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96" fillId="0" borderId="0" xfId="0" applyFont="1" applyAlignment="1" applyProtection="1">
      <alignment/>
      <protection locked="0"/>
    </xf>
    <xf numFmtId="0" fontId="94" fillId="0" borderId="11" xfId="0" applyFont="1" applyBorder="1" applyAlignment="1">
      <alignment horizontal="left" vertical="center" wrapText="1"/>
    </xf>
    <xf numFmtId="176" fontId="87" fillId="0" borderId="37" xfId="0" applyNumberFormat="1" applyFont="1" applyBorder="1" applyAlignment="1">
      <alignment horizontal="center"/>
    </xf>
    <xf numFmtId="1" fontId="95" fillId="0" borderId="0" xfId="0" applyNumberFormat="1" applyFont="1" applyAlignment="1">
      <alignment horizontal="center"/>
    </xf>
    <xf numFmtId="0" fontId="6" fillId="38" borderId="11" xfId="0" applyFont="1" applyFill="1" applyBorder="1" applyAlignment="1">
      <alignment/>
    </xf>
    <xf numFmtId="0" fontId="6" fillId="38" borderId="46" xfId="0" applyFont="1" applyFill="1" applyBorder="1" applyAlignment="1">
      <alignment/>
    </xf>
    <xf numFmtId="0" fontId="6" fillId="38" borderId="27" xfId="0" applyFont="1" applyFill="1" applyBorder="1" applyAlignment="1">
      <alignment/>
    </xf>
    <xf numFmtId="0" fontId="6" fillId="35" borderId="46" xfId="0" applyFont="1" applyFill="1" applyBorder="1" applyAlignment="1">
      <alignment/>
    </xf>
    <xf numFmtId="0" fontId="6" fillId="35" borderId="27" xfId="0" applyFont="1" applyFill="1" applyBorder="1" applyAlignment="1">
      <alignment/>
    </xf>
    <xf numFmtId="0" fontId="11" fillId="38" borderId="46" xfId="0" applyFont="1" applyFill="1" applyBorder="1" applyAlignment="1">
      <alignment/>
    </xf>
    <xf numFmtId="0" fontId="11" fillId="38" borderId="27" xfId="0" applyFont="1" applyFill="1" applyBorder="1" applyAlignment="1">
      <alignment/>
    </xf>
    <xf numFmtId="0" fontId="6" fillId="38" borderId="47" xfId="0" applyFont="1" applyFill="1" applyBorder="1" applyAlignment="1">
      <alignment/>
    </xf>
    <xf numFmtId="0" fontId="6" fillId="38" borderId="43" xfId="0" applyFont="1" applyFill="1" applyBorder="1" applyAlignment="1">
      <alignment/>
    </xf>
    <xf numFmtId="0" fontId="6" fillId="36" borderId="46" xfId="0" applyFont="1" applyFill="1" applyBorder="1" applyAlignment="1">
      <alignment/>
    </xf>
    <xf numFmtId="0" fontId="6" fillId="36" borderId="27" xfId="0" applyFont="1" applyFill="1" applyBorder="1" applyAlignment="1">
      <alignment/>
    </xf>
    <xf numFmtId="0" fontId="6" fillId="38" borderId="48" xfId="0" applyFont="1" applyFill="1" applyBorder="1" applyAlignment="1">
      <alignment/>
    </xf>
    <xf numFmtId="0" fontId="6" fillId="38" borderId="17" xfId="0" applyFont="1" applyFill="1" applyBorder="1" applyAlignment="1">
      <alignment/>
    </xf>
    <xf numFmtId="0" fontId="6" fillId="38" borderId="41" xfId="0" applyFont="1" applyFill="1" applyBorder="1" applyAlignment="1">
      <alignment/>
    </xf>
    <xf numFmtId="0" fontId="6" fillId="38" borderId="49" xfId="0" applyFont="1" applyFill="1" applyBorder="1" applyAlignment="1">
      <alignment/>
    </xf>
    <xf numFmtId="0" fontId="6" fillId="38" borderId="15" xfId="0" applyFont="1" applyFill="1" applyBorder="1" applyAlignment="1">
      <alignment/>
    </xf>
    <xf numFmtId="0" fontId="6" fillId="38" borderId="42" xfId="0" applyFont="1" applyFill="1" applyBorder="1" applyAlignment="1">
      <alignment/>
    </xf>
    <xf numFmtId="0" fontId="6" fillId="37" borderId="50" xfId="0" applyFont="1" applyFill="1" applyBorder="1" applyAlignment="1">
      <alignment/>
    </xf>
    <xf numFmtId="0" fontId="6" fillId="37" borderId="18" xfId="0" applyFont="1" applyFill="1" applyBorder="1" applyAlignment="1">
      <alignment/>
    </xf>
    <xf numFmtId="0" fontId="6" fillId="37" borderId="44" xfId="0" applyFont="1" applyFill="1" applyBorder="1" applyAlignment="1">
      <alignment/>
    </xf>
    <xf numFmtId="0" fontId="6" fillId="0" borderId="11" xfId="0" applyFont="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Alignment="1">
      <alignment horizontal="center" vertical="center"/>
    </xf>
    <xf numFmtId="0" fontId="6" fillId="36" borderId="48" xfId="0" applyFont="1" applyFill="1" applyBorder="1" applyAlignment="1">
      <alignment/>
    </xf>
    <xf numFmtId="0" fontId="6" fillId="36" borderId="17" xfId="0" applyFont="1" applyFill="1" applyBorder="1" applyAlignment="1">
      <alignment/>
    </xf>
    <xf numFmtId="0" fontId="6" fillId="36" borderId="41" xfId="0" applyFont="1" applyFill="1" applyBorder="1" applyAlignment="1">
      <alignment/>
    </xf>
    <xf numFmtId="49" fontId="7" fillId="0" borderId="47" xfId="0" applyNumberFormat="1" applyFont="1" applyBorder="1" applyAlignment="1">
      <alignment vertical="center" wrapText="1"/>
    </xf>
    <xf numFmtId="0" fontId="7" fillId="0" borderId="11" xfId="0" applyFont="1" applyBorder="1" applyAlignment="1">
      <alignment vertical="center" wrapText="1"/>
    </xf>
    <xf numFmtId="0" fontId="23" fillId="0" borderId="11" xfId="0" applyFont="1" applyBorder="1" applyAlignment="1">
      <alignment horizontal="center" vertical="center"/>
    </xf>
    <xf numFmtId="0" fontId="11" fillId="36" borderId="48" xfId="0" applyFont="1" applyFill="1" applyBorder="1" applyAlignment="1">
      <alignment/>
    </xf>
    <xf numFmtId="0" fontId="11" fillId="36" borderId="17" xfId="0" applyFont="1" applyFill="1" applyBorder="1" applyAlignment="1">
      <alignment/>
    </xf>
    <xf numFmtId="0" fontId="11" fillId="36" borderId="41" xfId="0" applyFont="1" applyFill="1" applyBorder="1" applyAlignment="1">
      <alignment/>
    </xf>
    <xf numFmtId="0" fontId="100" fillId="38" borderId="17" xfId="0" applyFont="1" applyFill="1" applyBorder="1" applyAlignment="1">
      <alignment horizontal="center" vertical="center"/>
    </xf>
    <xf numFmtId="9" fontId="100" fillId="38" borderId="17" xfId="57" applyFont="1" applyFill="1" applyBorder="1" applyAlignment="1">
      <alignment horizontal="center" vertical="center"/>
    </xf>
    <xf numFmtId="176" fontId="86" fillId="38" borderId="17" xfId="0" applyNumberFormat="1" applyFont="1" applyFill="1" applyBorder="1" applyAlignment="1">
      <alignment horizontal="center" vertical="center"/>
    </xf>
    <xf numFmtId="0" fontId="11" fillId="35" borderId="48" xfId="0" applyFont="1" applyFill="1" applyBorder="1" applyAlignment="1">
      <alignment/>
    </xf>
    <xf numFmtId="0" fontId="11" fillId="35" borderId="17" xfId="0" applyFont="1" applyFill="1" applyBorder="1" applyAlignment="1">
      <alignment/>
    </xf>
    <xf numFmtId="0" fontId="11" fillId="35" borderId="41" xfId="0" applyFont="1" applyFill="1" applyBorder="1" applyAlignment="1">
      <alignment/>
    </xf>
    <xf numFmtId="0" fontId="101" fillId="37" borderId="51" xfId="0" applyFont="1" applyFill="1" applyBorder="1" applyAlignment="1">
      <alignment vertical="center" textRotation="90" wrapText="1"/>
    </xf>
    <xf numFmtId="0" fontId="101" fillId="37" borderId="33" xfId="0" applyFont="1" applyFill="1" applyBorder="1" applyAlignment="1">
      <alignment vertical="center" textRotation="90" wrapText="1"/>
    </xf>
    <xf numFmtId="0" fontId="102" fillId="37" borderId="52" xfId="0" applyFont="1" applyFill="1" applyBorder="1" applyAlignment="1">
      <alignment vertical="center" textRotation="90" wrapText="1"/>
    </xf>
    <xf numFmtId="0" fontId="6" fillId="35" borderId="53" xfId="0" applyFont="1" applyFill="1" applyBorder="1" applyAlignment="1">
      <alignment/>
    </xf>
    <xf numFmtId="0" fontId="6" fillId="35" borderId="33" xfId="0" applyFont="1" applyFill="1" applyBorder="1" applyAlignment="1">
      <alignment/>
    </xf>
    <xf numFmtId="0" fontId="6" fillId="38" borderId="53" xfId="0" applyFont="1" applyFill="1" applyBorder="1" applyAlignment="1">
      <alignment/>
    </xf>
    <xf numFmtId="0" fontId="6" fillId="38" borderId="33" xfId="0" applyFont="1" applyFill="1" applyBorder="1" applyAlignment="1">
      <alignment/>
    </xf>
    <xf numFmtId="0" fontId="86" fillId="38" borderId="17" xfId="0" applyFont="1" applyFill="1" applyBorder="1" applyAlignment="1">
      <alignment horizontal="center" vertical="center"/>
    </xf>
    <xf numFmtId="9" fontId="86" fillId="38" borderId="17" xfId="57" applyFont="1" applyFill="1" applyBorder="1" applyAlignment="1">
      <alignment horizontal="center" vertical="center"/>
    </xf>
    <xf numFmtId="176" fontId="91" fillId="34" borderId="10" xfId="0" applyNumberFormat="1" applyFont="1" applyFill="1" applyBorder="1" applyAlignment="1">
      <alignment horizontal="center" vertical="center" wrapText="1"/>
    </xf>
    <xf numFmtId="1" fontId="84" fillId="34" borderId="10" xfId="0" applyNumberFormat="1" applyFont="1" applyFill="1" applyBorder="1" applyAlignment="1">
      <alignment horizontal="left" vertical="top" wrapText="1"/>
    </xf>
    <xf numFmtId="9" fontId="91" fillId="34" borderId="10" xfId="57" applyFont="1" applyFill="1" applyBorder="1" applyAlignment="1">
      <alignment horizontal="center" vertical="center" wrapText="1"/>
    </xf>
    <xf numFmtId="0" fontId="84" fillId="34" borderId="10" xfId="0" applyFont="1" applyFill="1" applyBorder="1" applyAlignment="1">
      <alignment horizontal="left" vertical="top" wrapText="1"/>
    </xf>
    <xf numFmtId="176" fontId="91" fillId="38" borderId="17" xfId="0" applyNumberFormat="1" applyFont="1" applyFill="1" applyBorder="1" applyAlignment="1">
      <alignment horizontal="center" vertical="center"/>
    </xf>
    <xf numFmtId="0" fontId="6" fillId="38" borderId="16" xfId="0" applyFont="1" applyFill="1" applyBorder="1" applyAlignment="1">
      <alignment/>
    </xf>
    <xf numFmtId="176" fontId="23" fillId="35" borderId="17" xfId="0" applyNumberFormat="1" applyFont="1" applyFill="1" applyBorder="1" applyAlignment="1">
      <alignment horizontal="center" vertical="center" wrapText="1"/>
    </xf>
    <xf numFmtId="176" fontId="11" fillId="35" borderId="51" xfId="0" applyNumberFormat="1" applyFont="1" applyFill="1" applyBorder="1" applyAlignment="1">
      <alignment horizontal="center" vertical="center" wrapText="1"/>
    </xf>
    <xf numFmtId="176" fontId="11" fillId="36" borderId="51" xfId="0" applyNumberFormat="1" applyFont="1" applyFill="1" applyBorder="1" applyAlignment="1">
      <alignment horizontal="center" vertical="center" wrapText="1"/>
    </xf>
    <xf numFmtId="0" fontId="14" fillId="0" borderId="43" xfId="0" applyFont="1" applyBorder="1" applyAlignment="1">
      <alignment horizontal="left" vertical="top" wrapText="1"/>
    </xf>
    <xf numFmtId="0" fontId="91" fillId="38" borderId="17" xfId="0" applyFont="1" applyFill="1" applyBorder="1" applyAlignment="1">
      <alignment horizontal="center" vertical="center"/>
    </xf>
    <xf numFmtId="9" fontId="91" fillId="38" borderId="17" xfId="57" applyFont="1" applyFill="1" applyBorder="1" applyAlignment="1">
      <alignment horizontal="center" vertical="center"/>
    </xf>
    <xf numFmtId="9" fontId="23" fillId="33" borderId="11" xfId="57" applyFont="1" applyFill="1" applyBorder="1" applyAlignment="1">
      <alignment horizontal="center" vertical="center" wrapText="1"/>
    </xf>
    <xf numFmtId="176" fontId="91" fillId="38" borderId="16" xfId="0" applyNumberFormat="1" applyFont="1" applyFill="1" applyBorder="1" applyAlignment="1">
      <alignment horizontal="center" vertical="center"/>
    </xf>
    <xf numFmtId="176" fontId="86" fillId="38" borderId="16" xfId="0" applyNumberFormat="1" applyFont="1" applyFill="1" applyBorder="1" applyAlignment="1">
      <alignment horizontal="center" vertical="center"/>
    </xf>
    <xf numFmtId="176" fontId="86" fillId="38" borderId="29" xfId="0" applyNumberFormat="1" applyFont="1" applyFill="1" applyBorder="1" applyAlignment="1">
      <alignment horizontal="center" vertical="center"/>
    </xf>
    <xf numFmtId="0" fontId="87" fillId="0" borderId="0" xfId="0" applyFont="1" applyAlignment="1">
      <alignment/>
    </xf>
    <xf numFmtId="9" fontId="86" fillId="38" borderId="16" xfId="57" applyFont="1" applyFill="1" applyBorder="1" applyAlignment="1">
      <alignment horizontal="center" vertical="center"/>
    </xf>
    <xf numFmtId="9" fontId="91" fillId="38" borderId="16" xfId="57" applyFont="1" applyFill="1" applyBorder="1" applyAlignment="1">
      <alignment horizontal="center" vertical="center"/>
    </xf>
    <xf numFmtId="0" fontId="6" fillId="38" borderId="30" xfId="0" applyFont="1" applyFill="1" applyBorder="1" applyAlignment="1">
      <alignment/>
    </xf>
    <xf numFmtId="0" fontId="103" fillId="0" borderId="0" xfId="0" applyFont="1" applyAlignment="1">
      <alignment/>
    </xf>
    <xf numFmtId="0" fontId="100" fillId="34" borderId="10" xfId="0" applyFont="1" applyFill="1" applyBorder="1" applyAlignment="1">
      <alignment horizontal="center" vertical="center"/>
    </xf>
    <xf numFmtId="0" fontId="94" fillId="0" borderId="10" xfId="0" applyFont="1" applyBorder="1" applyAlignment="1">
      <alignment horizontal="left" vertical="center" wrapText="1"/>
    </xf>
    <xf numFmtId="0" fontId="100" fillId="38" borderId="16" xfId="0" applyFont="1" applyFill="1" applyBorder="1" applyAlignment="1">
      <alignment horizontal="center" vertical="center"/>
    </xf>
    <xf numFmtId="0" fontId="7" fillId="35" borderId="16" xfId="0" applyFont="1" applyFill="1" applyBorder="1" applyAlignment="1">
      <alignment horizontal="center" vertical="center" wrapText="1"/>
    </xf>
    <xf numFmtId="0" fontId="92" fillId="34" borderId="16" xfId="0" applyFont="1" applyFill="1" applyBorder="1" applyAlignment="1">
      <alignment horizontal="center" vertical="center" wrapText="1"/>
    </xf>
    <xf numFmtId="0" fontId="7" fillId="36" borderId="16" xfId="0" applyFont="1" applyFill="1" applyBorder="1" applyAlignment="1">
      <alignment horizontal="center" vertical="center" wrapText="1"/>
    </xf>
    <xf numFmtId="9" fontId="100" fillId="0" borderId="0" xfId="0" applyNumberFormat="1" applyFont="1" applyAlignment="1">
      <alignment/>
    </xf>
    <xf numFmtId="0" fontId="7" fillId="35" borderId="11" xfId="0" applyFont="1" applyFill="1" applyBorder="1" applyAlignment="1" applyProtection="1">
      <alignment horizontal="center" vertical="center" wrapText="1"/>
      <protection locked="0"/>
    </xf>
    <xf numFmtId="0" fontId="8" fillId="35" borderId="11" xfId="0" applyFont="1" applyFill="1" applyBorder="1" applyAlignment="1" applyProtection="1">
      <alignment horizontal="left" vertical="top" wrapText="1"/>
      <protection locked="0"/>
    </xf>
    <xf numFmtId="0" fontId="7" fillId="35" borderId="10" xfId="0" applyFont="1" applyFill="1" applyBorder="1" applyAlignment="1" applyProtection="1">
      <alignment horizontal="center" vertical="center" wrapText="1"/>
      <protection locked="0"/>
    </xf>
    <xf numFmtId="49" fontId="7" fillId="0" borderId="10" xfId="0" applyNumberFormat="1" applyFont="1" applyBorder="1" applyAlignment="1">
      <alignment horizontal="center" vertical="center" wrapText="1"/>
    </xf>
    <xf numFmtId="0" fontId="11" fillId="38" borderId="17" xfId="0" applyFont="1" applyFill="1" applyBorder="1" applyAlignment="1">
      <alignment vertical="center"/>
    </xf>
    <xf numFmtId="0" fontId="11" fillId="38" borderId="41" xfId="0" applyFont="1" applyFill="1" applyBorder="1" applyAlignment="1">
      <alignment vertical="center"/>
    </xf>
    <xf numFmtId="0" fontId="8" fillId="0" borderId="12" xfId="0" applyFont="1" applyBorder="1" applyAlignment="1">
      <alignment horizontal="left" vertical="center" wrapText="1"/>
    </xf>
    <xf numFmtId="0" fontId="6" fillId="38" borderId="0" xfId="0" applyFont="1" applyFill="1" applyAlignment="1">
      <alignment horizontal="center" vertical="center"/>
    </xf>
    <xf numFmtId="0" fontId="8" fillId="38" borderId="0" xfId="0" applyFont="1" applyFill="1" applyAlignment="1">
      <alignment horizontal="left" vertical="center" wrapText="1"/>
    </xf>
    <xf numFmtId="0" fontId="14" fillId="38" borderId="0" xfId="0" applyFont="1" applyFill="1" applyAlignment="1">
      <alignment horizontal="left" vertical="top" wrapText="1"/>
    </xf>
    <xf numFmtId="0" fontId="8" fillId="0" borderId="11" xfId="0" applyFont="1" applyBorder="1" applyAlignment="1">
      <alignment horizontal="left" vertical="center" wrapText="1"/>
    </xf>
    <xf numFmtId="0" fontId="89" fillId="38" borderId="0" xfId="0" applyFont="1" applyFill="1" applyAlignment="1">
      <alignment horizontal="left" vertical="center" wrapText="1"/>
    </xf>
    <xf numFmtId="0" fontId="90" fillId="38" borderId="0" xfId="0" applyFont="1" applyFill="1" applyAlignment="1">
      <alignment horizontal="left" vertical="top" wrapText="1"/>
    </xf>
    <xf numFmtId="9" fontId="23" fillId="35" borderId="10" xfId="57" applyFont="1" applyFill="1" applyBorder="1" applyAlignment="1" applyProtection="1">
      <alignment horizontal="center" vertical="center" wrapText="1"/>
      <protection/>
    </xf>
    <xf numFmtId="0" fontId="8" fillId="0" borderId="13" xfId="0" applyFont="1" applyBorder="1" applyAlignment="1">
      <alignment horizontal="left" vertical="center" wrapText="1"/>
    </xf>
    <xf numFmtId="0" fontId="8" fillId="34" borderId="0" xfId="0" applyFont="1" applyFill="1" applyAlignment="1">
      <alignment horizontal="left" vertical="center" wrapText="1"/>
    </xf>
    <xf numFmtId="0" fontId="14" fillId="34" borderId="0" xfId="0" applyFont="1" applyFill="1" applyAlignment="1">
      <alignment horizontal="left" vertical="top" wrapText="1"/>
    </xf>
    <xf numFmtId="0" fontId="8" fillId="36" borderId="0" xfId="0" applyFont="1" applyFill="1" applyAlignment="1">
      <alignment horizontal="left" vertical="center" wrapText="1"/>
    </xf>
    <xf numFmtId="0" fontId="14" fillId="36" borderId="0" xfId="0" applyFont="1" applyFill="1" applyAlignment="1">
      <alignment horizontal="left" vertical="top" wrapText="1"/>
    </xf>
    <xf numFmtId="0" fontId="7" fillId="0" borderId="10" xfId="0" applyFont="1" applyBorder="1" applyAlignment="1" quotePrefix="1">
      <alignment horizontal="center" vertical="center" wrapText="1"/>
    </xf>
    <xf numFmtId="0" fontId="7" fillId="0" borderId="10" xfId="0" applyFont="1" applyBorder="1" applyAlignment="1" quotePrefix="1">
      <alignment vertical="center" wrapText="1"/>
    </xf>
    <xf numFmtId="0" fontId="7" fillId="0" borderId="10" xfId="0" applyFont="1" applyBorder="1" applyAlignment="1">
      <alignment vertical="center" wrapText="1"/>
    </xf>
    <xf numFmtId="0" fontId="23" fillId="0" borderId="11" xfId="0" applyFont="1" applyBorder="1" applyAlignment="1" applyProtection="1">
      <alignment horizontal="center" vertical="center"/>
      <protection locked="0"/>
    </xf>
    <xf numFmtId="0" fontId="8" fillId="0" borderId="43"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protection locked="0"/>
    </xf>
    <xf numFmtId="0" fontId="6" fillId="38" borderId="0" xfId="0" applyFont="1" applyFill="1" applyAlignment="1">
      <alignment/>
    </xf>
    <xf numFmtId="0" fontId="6" fillId="35" borderId="0" xfId="0" applyFont="1" applyFill="1" applyAlignment="1">
      <alignment/>
    </xf>
    <xf numFmtId="0" fontId="6" fillId="36" borderId="0" xfId="0" applyFont="1" applyFill="1" applyAlignment="1">
      <alignment/>
    </xf>
    <xf numFmtId="0" fontId="2" fillId="35" borderId="17" xfId="0" applyFont="1" applyFill="1" applyBorder="1" applyAlignment="1" applyProtection="1">
      <alignment vertical="center" wrapText="1"/>
      <protection locked="0"/>
    </xf>
    <xf numFmtId="14" fontId="2" fillId="35" borderId="41" xfId="0" applyNumberFormat="1" applyFont="1" applyFill="1" applyBorder="1" applyAlignment="1" applyProtection="1">
      <alignment vertical="center" wrapText="1"/>
      <protection locked="0"/>
    </xf>
    <xf numFmtId="0" fontId="8" fillId="0" borderId="43" xfId="0" applyFont="1" applyBorder="1" applyAlignment="1" applyProtection="1">
      <alignment horizontal="left" vertical="top" wrapText="1"/>
      <protection locked="0"/>
    </xf>
    <xf numFmtId="0" fontId="11" fillId="38" borderId="0" xfId="0" applyFont="1" applyFill="1" applyAlignment="1">
      <alignment/>
    </xf>
    <xf numFmtId="0" fontId="23" fillId="0" borderId="11" xfId="0" applyFont="1" applyBorder="1" applyAlignment="1" applyProtection="1">
      <alignment horizontal="center" vertical="center" wrapText="1"/>
      <protection locked="0"/>
    </xf>
    <xf numFmtId="0" fontId="23" fillId="0" borderId="47" xfId="0" applyFont="1" applyBorder="1" applyAlignment="1" applyProtection="1">
      <alignment horizontal="center" vertical="center" wrapText="1"/>
      <protection locked="0"/>
    </xf>
    <xf numFmtId="0" fontId="6" fillId="38" borderId="48" xfId="0" applyFont="1" applyFill="1" applyBorder="1" applyAlignment="1">
      <alignment wrapText="1"/>
    </xf>
    <xf numFmtId="0" fontId="6" fillId="38" borderId="17" xfId="0" applyFont="1" applyFill="1" applyBorder="1" applyAlignment="1">
      <alignment wrapText="1"/>
    </xf>
    <xf numFmtId="176" fontId="91" fillId="38" borderId="17" xfId="0" applyNumberFormat="1" applyFont="1" applyFill="1" applyBorder="1" applyAlignment="1">
      <alignment horizontal="center" vertical="center" wrapText="1"/>
    </xf>
    <xf numFmtId="0" fontId="6" fillId="38" borderId="41" xfId="0" applyFont="1" applyFill="1" applyBorder="1" applyAlignment="1">
      <alignment wrapText="1"/>
    </xf>
    <xf numFmtId="0" fontId="6" fillId="0" borderId="11" xfId="0" applyFont="1" applyBorder="1" applyAlignment="1" applyProtection="1">
      <alignment horizontal="center" vertical="center" wrapText="1"/>
      <protection locked="0"/>
    </xf>
    <xf numFmtId="176" fontId="86" fillId="38" borderId="17" xfId="0" applyNumberFormat="1" applyFont="1" applyFill="1" applyBorder="1" applyAlignment="1">
      <alignment horizontal="center" vertical="center" wrapText="1"/>
    </xf>
    <xf numFmtId="0" fontId="6" fillId="38" borderId="46" xfId="0" applyFont="1" applyFill="1" applyBorder="1" applyAlignment="1">
      <alignment wrapText="1"/>
    </xf>
    <xf numFmtId="0" fontId="6" fillId="38" borderId="0" xfId="0" applyFont="1" applyFill="1" applyAlignment="1">
      <alignment wrapText="1"/>
    </xf>
    <xf numFmtId="176" fontId="86" fillId="38" borderId="51" xfId="0" applyNumberFormat="1" applyFont="1" applyFill="1" applyBorder="1" applyAlignment="1">
      <alignment horizontal="center" vertical="center" wrapText="1"/>
    </xf>
    <xf numFmtId="0" fontId="6" fillId="38" borderId="27" xfId="0" applyFont="1" applyFill="1" applyBorder="1" applyAlignment="1">
      <alignment wrapText="1"/>
    </xf>
    <xf numFmtId="0" fontId="11" fillId="35" borderId="48" xfId="0" applyFont="1" applyFill="1" applyBorder="1" applyAlignment="1">
      <alignment wrapText="1"/>
    </xf>
    <xf numFmtId="0" fontId="11" fillId="35" borderId="17" xfId="0" applyFont="1" applyFill="1" applyBorder="1" applyAlignment="1">
      <alignment wrapText="1"/>
    </xf>
    <xf numFmtId="0" fontId="11" fillId="35" borderId="41" xfId="0" applyFont="1" applyFill="1" applyBorder="1" applyAlignment="1">
      <alignment wrapText="1"/>
    </xf>
    <xf numFmtId="0" fontId="6" fillId="35" borderId="46" xfId="0" applyFont="1" applyFill="1" applyBorder="1" applyAlignment="1">
      <alignment wrapText="1"/>
    </xf>
    <xf numFmtId="0" fontId="6" fillId="35" borderId="0" xfId="0" applyFont="1" applyFill="1" applyAlignment="1">
      <alignment wrapText="1"/>
    </xf>
    <xf numFmtId="0" fontId="6" fillId="35" borderId="27" xfId="0" applyFont="1" applyFill="1" applyBorder="1" applyAlignment="1">
      <alignment wrapText="1"/>
    </xf>
    <xf numFmtId="0" fontId="6" fillId="35" borderId="53" xfId="0" applyFont="1" applyFill="1" applyBorder="1" applyAlignment="1">
      <alignment wrapText="1"/>
    </xf>
    <xf numFmtId="0" fontId="6" fillId="35" borderId="51" xfId="0" applyFont="1" applyFill="1" applyBorder="1" applyAlignment="1">
      <alignment wrapText="1"/>
    </xf>
    <xf numFmtId="0" fontId="6" fillId="35" borderId="54" xfId="0" applyFont="1" applyFill="1" applyBorder="1" applyAlignment="1">
      <alignment wrapText="1"/>
    </xf>
    <xf numFmtId="0" fontId="11" fillId="38" borderId="19" xfId="0" applyFont="1" applyFill="1" applyBorder="1" applyAlignment="1">
      <alignment wrapText="1"/>
    </xf>
    <xf numFmtId="0" fontId="11" fillId="38" borderId="17" xfId="0" applyFont="1" applyFill="1" applyBorder="1" applyAlignment="1">
      <alignment wrapText="1"/>
    </xf>
    <xf numFmtId="0" fontId="11" fillId="38" borderId="16" xfId="0" applyFont="1" applyFill="1" applyBorder="1" applyAlignment="1">
      <alignment wrapText="1"/>
    </xf>
    <xf numFmtId="0" fontId="6" fillId="38" borderId="19" xfId="0" applyFont="1" applyFill="1" applyBorder="1" applyAlignment="1">
      <alignment wrapText="1"/>
    </xf>
    <xf numFmtId="0" fontId="6" fillId="38" borderId="16" xfId="0" applyFont="1" applyFill="1" applyBorder="1" applyAlignment="1">
      <alignment wrapText="1"/>
    </xf>
    <xf numFmtId="0" fontId="6" fillId="38" borderId="19" xfId="0" applyFont="1" applyFill="1" applyBorder="1" applyAlignment="1">
      <alignment horizontal="center" vertical="center" wrapText="1"/>
    </xf>
    <xf numFmtId="0" fontId="6" fillId="38" borderId="17" xfId="0" applyFont="1" applyFill="1" applyBorder="1" applyAlignment="1">
      <alignment horizontal="center" vertical="center" wrapText="1"/>
    </xf>
    <xf numFmtId="0" fontId="6" fillId="38" borderId="16" xfId="0" applyFont="1" applyFill="1" applyBorder="1" applyAlignment="1">
      <alignment horizontal="center" vertical="center" wrapText="1"/>
    </xf>
    <xf numFmtId="0" fontId="6" fillId="38" borderId="54" xfId="0" applyFont="1" applyFill="1" applyBorder="1" applyAlignment="1">
      <alignment wrapText="1"/>
    </xf>
    <xf numFmtId="0" fontId="11" fillId="36" borderId="19" xfId="0" applyFont="1" applyFill="1" applyBorder="1" applyAlignment="1">
      <alignment wrapText="1"/>
    </xf>
    <xf numFmtId="0" fontId="11" fillId="36" borderId="17" xfId="0" applyFont="1" applyFill="1" applyBorder="1" applyAlignment="1">
      <alignment wrapText="1"/>
    </xf>
    <xf numFmtId="176" fontId="23" fillId="36" borderId="17" xfId="0" applyNumberFormat="1" applyFont="1" applyFill="1" applyBorder="1" applyAlignment="1">
      <alignment horizontal="center" vertical="center" wrapText="1"/>
    </xf>
    <xf numFmtId="0" fontId="11" fillId="36" borderId="16" xfId="0" applyFont="1" applyFill="1" applyBorder="1" applyAlignment="1">
      <alignment wrapText="1"/>
    </xf>
    <xf numFmtId="0" fontId="6" fillId="36" borderId="48" xfId="0" applyFont="1" applyFill="1" applyBorder="1" applyAlignment="1">
      <alignment wrapText="1"/>
    </xf>
    <xf numFmtId="0" fontId="6" fillId="36" borderId="17" xfId="0" applyFont="1" applyFill="1" applyBorder="1" applyAlignment="1">
      <alignment wrapText="1"/>
    </xf>
    <xf numFmtId="0" fontId="6" fillId="36" borderId="41" xfId="0" applyFont="1" applyFill="1" applyBorder="1" applyAlignment="1">
      <alignment wrapText="1"/>
    </xf>
    <xf numFmtId="0" fontId="6" fillId="36" borderId="46" xfId="0" applyFont="1" applyFill="1" applyBorder="1" applyAlignment="1">
      <alignment wrapText="1"/>
    </xf>
    <xf numFmtId="0" fontId="6" fillId="36" borderId="0" xfId="0" applyFont="1" applyFill="1" applyAlignment="1">
      <alignment wrapText="1"/>
    </xf>
    <xf numFmtId="0" fontId="6" fillId="36" borderId="27" xfId="0" applyFont="1" applyFill="1" applyBorder="1" applyAlignment="1">
      <alignment wrapText="1"/>
    </xf>
    <xf numFmtId="14" fontId="87" fillId="0" borderId="0" xfId="0" applyNumberFormat="1" applyFont="1" applyAlignment="1">
      <alignment horizontal="center"/>
    </xf>
    <xf numFmtId="0" fontId="95" fillId="0" borderId="0" xfId="0" applyFont="1" applyAlignment="1" applyProtection="1">
      <alignment horizontal="center"/>
      <protection locked="0"/>
    </xf>
    <xf numFmtId="0" fontId="103" fillId="0" borderId="0" xfId="0" applyFont="1" applyAlignment="1" applyProtection="1">
      <alignment/>
      <protection locked="0"/>
    </xf>
    <xf numFmtId="176" fontId="86" fillId="0" borderId="0" xfId="0" applyNumberFormat="1" applyFont="1" applyFill="1" applyBorder="1" applyAlignment="1">
      <alignment horizontal="center" vertical="center"/>
    </xf>
    <xf numFmtId="0" fontId="95" fillId="0" borderId="0" xfId="0" applyFont="1" applyBorder="1" applyAlignment="1" applyProtection="1">
      <alignment/>
      <protection locked="0"/>
    </xf>
    <xf numFmtId="0" fontId="95" fillId="0" borderId="0" xfId="0" applyFont="1" applyBorder="1" applyAlignment="1" applyProtection="1">
      <alignment horizontal="center"/>
      <protection locked="0"/>
    </xf>
    <xf numFmtId="0" fontId="86" fillId="38" borderId="50" xfId="0" applyFont="1" applyFill="1" applyBorder="1" applyAlignment="1">
      <alignment vertical="center"/>
    </xf>
    <xf numFmtId="0" fontId="86" fillId="38" borderId="18" xfId="0" applyFont="1" applyFill="1" applyBorder="1" applyAlignment="1">
      <alignment vertical="center"/>
    </xf>
    <xf numFmtId="0" fontId="86" fillId="38" borderId="44" xfId="0" applyFont="1" applyFill="1" applyBorder="1" applyAlignment="1">
      <alignment vertical="center"/>
    </xf>
    <xf numFmtId="0" fontId="23" fillId="0" borderId="21" xfId="0" applyFont="1" applyBorder="1" applyAlignment="1" applyProtection="1">
      <alignment horizontal="center" vertical="center" wrapText="1"/>
      <protection locked="0"/>
    </xf>
    <xf numFmtId="0" fontId="8" fillId="0" borderId="55"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100" fillId="34" borderId="10" xfId="0" applyFont="1" applyFill="1" applyBorder="1" applyAlignment="1">
      <alignment horizontal="center" vertical="center"/>
    </xf>
    <xf numFmtId="0" fontId="91" fillId="34" borderId="17" xfId="0" applyFont="1" applyFill="1" applyBorder="1" applyAlignment="1">
      <alignment horizontal="left" vertical="center" wrapText="1"/>
    </xf>
    <xf numFmtId="0" fontId="91" fillId="34" borderId="16" xfId="0" applyFont="1" applyFill="1" applyBorder="1" applyAlignment="1">
      <alignment horizontal="left" vertical="center" wrapText="1"/>
    </xf>
    <xf numFmtId="0" fontId="7" fillId="0" borderId="10" xfId="0" applyFont="1" applyBorder="1" applyAlignment="1">
      <alignment horizontal="left" vertical="center" wrapText="1"/>
    </xf>
    <xf numFmtId="0" fontId="2" fillId="36" borderId="17" xfId="0" applyFont="1" applyFill="1" applyBorder="1" applyAlignment="1">
      <alignment horizontal="left" vertical="center" wrapText="1"/>
    </xf>
    <xf numFmtId="0" fontId="2" fillId="36" borderId="16" xfId="0" applyFont="1" applyFill="1" applyBorder="1" applyAlignment="1">
      <alignment horizontal="left" vertical="center" wrapText="1"/>
    </xf>
    <xf numFmtId="0" fontId="86" fillId="38" borderId="22" xfId="0" applyFont="1" applyFill="1" applyBorder="1" applyAlignment="1">
      <alignment horizontal="center" vertical="center"/>
    </xf>
    <xf numFmtId="0" fontId="86" fillId="38" borderId="21" xfId="0" applyFont="1" applyFill="1" applyBorder="1" applyAlignment="1">
      <alignment horizontal="center" vertical="center"/>
    </xf>
    <xf numFmtId="0" fontId="84" fillId="37" borderId="14" xfId="0" applyFont="1" applyFill="1" applyBorder="1" applyAlignment="1">
      <alignment horizontal="center" vertical="center" wrapText="1"/>
    </xf>
    <xf numFmtId="0" fontId="84" fillId="37" borderId="56" xfId="0" applyFont="1" applyFill="1" applyBorder="1" applyAlignment="1">
      <alignment horizontal="center" vertical="center"/>
    </xf>
    <xf numFmtId="0" fontId="100" fillId="38" borderId="16" xfId="0" applyFont="1" applyFill="1" applyBorder="1" applyAlignment="1">
      <alignment horizontal="center" vertical="center" wrapText="1"/>
    </xf>
    <xf numFmtId="0" fontId="100" fillId="38" borderId="56" xfId="0" applyFont="1" applyFill="1" applyBorder="1" applyAlignment="1">
      <alignment horizontal="center" vertical="center"/>
    </xf>
    <xf numFmtId="0" fontId="100" fillId="38" borderId="22" xfId="0" applyFont="1" applyFill="1" applyBorder="1" applyAlignment="1">
      <alignment horizontal="center" vertical="center"/>
    </xf>
    <xf numFmtId="0" fontId="7" fillId="0" borderId="12" xfId="0" applyFont="1" applyBorder="1" applyAlignment="1">
      <alignment horizontal="left" vertical="center" wrapText="1"/>
    </xf>
    <xf numFmtId="0" fontId="7" fillId="0" borderId="11" xfId="0" applyFont="1" applyBorder="1" applyAlignment="1">
      <alignment horizontal="left" vertical="center" wrapText="1"/>
    </xf>
    <xf numFmtId="0" fontId="91" fillId="38" borderId="17" xfId="0" applyFont="1" applyFill="1" applyBorder="1" applyAlignment="1">
      <alignment horizontal="left" vertical="center"/>
    </xf>
    <xf numFmtId="0" fontId="91" fillId="38" borderId="16" xfId="0" applyFont="1" applyFill="1" applyBorder="1" applyAlignment="1">
      <alignment horizontal="left" vertical="center"/>
    </xf>
    <xf numFmtId="0" fontId="94" fillId="0" borderId="10" xfId="0" applyFont="1" applyBorder="1" applyAlignment="1">
      <alignment horizontal="left" vertical="center" wrapText="1"/>
    </xf>
    <xf numFmtId="0" fontId="100" fillId="38" borderId="16" xfId="0" applyFont="1" applyFill="1" applyBorder="1" applyAlignment="1">
      <alignment horizontal="center" vertical="center"/>
    </xf>
    <xf numFmtId="0" fontId="9" fillId="35" borderId="19" xfId="0" applyFont="1" applyFill="1" applyBorder="1" applyAlignment="1" applyProtection="1">
      <alignment horizontal="left" vertical="center" wrapText="1"/>
      <protection locked="0"/>
    </xf>
    <xf numFmtId="0" fontId="9" fillId="35" borderId="17" xfId="0" applyFont="1" applyFill="1" applyBorder="1" applyAlignment="1" applyProtection="1">
      <alignment horizontal="left" vertical="center" wrapText="1"/>
      <protection locked="0"/>
    </xf>
    <xf numFmtId="0" fontId="9" fillId="35" borderId="16" xfId="0" applyFont="1" applyFill="1" applyBorder="1" applyAlignment="1" applyProtection="1">
      <alignment horizontal="left" vertical="center" wrapText="1"/>
      <protection locked="0"/>
    </xf>
    <xf numFmtId="0" fontId="9" fillId="35" borderId="41" xfId="0" applyFont="1" applyFill="1" applyBorder="1" applyAlignment="1" applyProtection="1">
      <alignment horizontal="left" vertical="center" wrapText="1"/>
      <protection locked="0"/>
    </xf>
    <xf numFmtId="0" fontId="2" fillId="0" borderId="0" xfId="0" applyFont="1" applyAlignment="1">
      <alignment horizontal="center" wrapText="1"/>
    </xf>
    <xf numFmtId="0" fontId="99" fillId="34" borderId="57" xfId="0" applyFont="1" applyFill="1" applyBorder="1" applyAlignment="1">
      <alignment horizontal="center"/>
    </xf>
    <xf numFmtId="0" fontId="99" fillId="34" borderId="58" xfId="0" applyFont="1" applyFill="1" applyBorder="1" applyAlignment="1">
      <alignment horizontal="center"/>
    </xf>
    <xf numFmtId="0" fontId="94" fillId="0" borderId="13" xfId="0" applyFont="1" applyBorder="1" applyAlignment="1">
      <alignment horizontal="left" vertical="center" wrapText="1"/>
    </xf>
    <xf numFmtId="0" fontId="94" fillId="0" borderId="11" xfId="0" applyFont="1" applyBorder="1" applyAlignment="1">
      <alignment horizontal="left" vertical="center" wrapText="1"/>
    </xf>
    <xf numFmtId="0" fontId="7" fillId="35" borderId="19" xfId="0" applyFont="1" applyFill="1" applyBorder="1" applyAlignment="1" applyProtection="1">
      <alignment horizontal="left" vertical="center" wrapText="1"/>
      <protection locked="0"/>
    </xf>
    <xf numFmtId="0" fontId="7" fillId="35" borderId="17" xfId="0" applyFont="1" applyFill="1" applyBorder="1" applyAlignment="1" applyProtection="1">
      <alignment horizontal="left" vertical="center" wrapText="1"/>
      <protection locked="0"/>
    </xf>
    <xf numFmtId="0" fontId="7" fillId="35" borderId="41" xfId="0" applyFont="1" applyFill="1" applyBorder="1" applyAlignment="1" applyProtection="1">
      <alignment horizontal="left" vertical="center" wrapText="1"/>
      <protection locked="0"/>
    </xf>
    <xf numFmtId="0" fontId="7" fillId="35" borderId="19" xfId="0" applyFont="1" applyFill="1" applyBorder="1" applyAlignment="1">
      <alignment horizontal="left" vertical="center" wrapText="1"/>
    </xf>
    <xf numFmtId="0" fontId="7" fillId="35" borderId="17" xfId="0" applyFont="1" applyFill="1" applyBorder="1" applyAlignment="1">
      <alignment horizontal="left" vertical="center" wrapText="1"/>
    </xf>
    <xf numFmtId="0" fontId="7" fillId="35" borderId="41" xfId="0" applyFont="1" applyFill="1" applyBorder="1" applyAlignment="1">
      <alignment horizontal="left" vertical="center" wrapText="1"/>
    </xf>
    <xf numFmtId="0" fontId="84" fillId="37" borderId="14" xfId="0" applyFont="1" applyFill="1" applyBorder="1" applyAlignment="1">
      <alignment horizontal="center" vertical="center"/>
    </xf>
    <xf numFmtId="0" fontId="2" fillId="35" borderId="17" xfId="0" applyFont="1" applyFill="1" applyBorder="1" applyAlignment="1">
      <alignment horizontal="left" vertical="center" wrapText="1"/>
    </xf>
    <xf numFmtId="0" fontId="2" fillId="35" borderId="16" xfId="0" applyFont="1" applyFill="1" applyBorder="1" applyAlignment="1">
      <alignment horizontal="left" vertical="center" wrapText="1"/>
    </xf>
    <xf numFmtId="0" fontId="11" fillId="35" borderId="50" xfId="0" applyFont="1" applyFill="1" applyBorder="1" applyAlignment="1">
      <alignment horizontal="center" vertical="center"/>
    </xf>
    <xf numFmtId="0" fontId="11" fillId="35" borderId="18" xfId="0" applyFont="1" applyFill="1" applyBorder="1" applyAlignment="1">
      <alignment horizontal="center" vertical="center"/>
    </xf>
    <xf numFmtId="0" fontId="11" fillId="35" borderId="44" xfId="0" applyFont="1" applyFill="1" applyBorder="1" applyAlignment="1">
      <alignment horizontal="center" vertical="center"/>
    </xf>
    <xf numFmtId="0" fontId="100" fillId="38" borderId="21" xfId="0" applyFont="1" applyFill="1" applyBorder="1" applyAlignment="1">
      <alignment horizontal="center" vertical="center"/>
    </xf>
    <xf numFmtId="0" fontId="7" fillId="35" borderId="16" xfId="0" applyFont="1" applyFill="1" applyBorder="1" applyAlignment="1">
      <alignment horizontal="center" vertical="center" wrapText="1"/>
    </xf>
    <xf numFmtId="0" fontId="2" fillId="35" borderId="15" xfId="0" applyFont="1" applyFill="1" applyBorder="1" applyAlignment="1">
      <alignment horizontal="left" vertical="center" wrapText="1"/>
    </xf>
    <xf numFmtId="0" fontId="2" fillId="35" borderId="56" xfId="0" applyFont="1" applyFill="1" applyBorder="1" applyAlignment="1">
      <alignment horizontal="left" vertical="center" wrapText="1"/>
    </xf>
    <xf numFmtId="0" fontId="97" fillId="37" borderId="50" xfId="0" applyFont="1" applyFill="1" applyBorder="1" applyAlignment="1">
      <alignment horizontal="center" vertical="center" wrapText="1"/>
    </xf>
    <xf numFmtId="0" fontId="97" fillId="37" borderId="18" xfId="0" applyFont="1" applyFill="1" applyBorder="1" applyAlignment="1">
      <alignment horizontal="center" vertical="center" wrapText="1"/>
    </xf>
    <xf numFmtId="0" fontId="11" fillId="35" borderId="51" xfId="0" applyFont="1" applyFill="1" applyBorder="1" applyAlignment="1">
      <alignment horizontal="center" vertical="center"/>
    </xf>
    <xf numFmtId="0" fontId="11" fillId="35" borderId="33" xfId="0" applyFont="1" applyFill="1" applyBorder="1" applyAlignment="1">
      <alignment horizontal="center" vertical="center"/>
    </xf>
    <xf numFmtId="0" fontId="86" fillId="34" borderId="50" xfId="0" applyFont="1" applyFill="1" applyBorder="1" applyAlignment="1">
      <alignment horizontal="center" vertical="center"/>
    </xf>
    <xf numFmtId="0" fontId="86" fillId="34" borderId="18" xfId="0" applyFont="1" applyFill="1" applyBorder="1" applyAlignment="1">
      <alignment horizontal="center" vertical="center"/>
    </xf>
    <xf numFmtId="0" fontId="86" fillId="34" borderId="44" xfId="0" applyFont="1" applyFill="1" applyBorder="1" applyAlignment="1">
      <alignment horizontal="center" vertical="center"/>
    </xf>
    <xf numFmtId="0" fontId="86" fillId="38" borderId="51" xfId="0" applyFont="1" applyFill="1" applyBorder="1" applyAlignment="1">
      <alignment horizontal="center" vertical="center"/>
    </xf>
    <xf numFmtId="0" fontId="86" fillId="38" borderId="33" xfId="0" applyFont="1" applyFill="1" applyBorder="1" applyAlignment="1">
      <alignment horizontal="center" vertical="center"/>
    </xf>
    <xf numFmtId="0" fontId="92" fillId="34" borderId="16" xfId="0" applyFont="1" applyFill="1" applyBorder="1" applyAlignment="1">
      <alignment horizontal="center" vertical="center" wrapText="1"/>
    </xf>
    <xf numFmtId="0" fontId="7" fillId="36" borderId="16" xfId="0" applyFont="1" applyFill="1" applyBorder="1" applyAlignment="1">
      <alignment horizontal="center" vertical="center" wrapText="1"/>
    </xf>
    <xf numFmtId="0" fontId="86" fillId="34" borderId="51" xfId="0" applyFont="1" applyFill="1" applyBorder="1" applyAlignment="1">
      <alignment horizontal="center" vertical="center"/>
    </xf>
    <xf numFmtId="0" fontId="86" fillId="34" borderId="33" xfId="0" applyFont="1" applyFill="1" applyBorder="1" applyAlignment="1">
      <alignment horizontal="center" vertical="center"/>
    </xf>
    <xf numFmtId="0" fontId="11" fillId="36" borderId="50" xfId="0" applyFont="1" applyFill="1" applyBorder="1" applyAlignment="1">
      <alignment horizontal="center" vertical="center"/>
    </xf>
    <xf numFmtId="0" fontId="11" fillId="36" borderId="18" xfId="0" applyFont="1" applyFill="1" applyBorder="1" applyAlignment="1">
      <alignment horizontal="center" vertical="center"/>
    </xf>
    <xf numFmtId="0" fontId="11" fillId="36" borderId="44" xfId="0" applyFont="1" applyFill="1" applyBorder="1" applyAlignment="1">
      <alignment horizontal="center" vertical="center"/>
    </xf>
    <xf numFmtId="0" fontId="11" fillId="36" borderId="51" xfId="0" applyFont="1" applyFill="1" applyBorder="1" applyAlignment="1">
      <alignment horizontal="center" vertical="center"/>
    </xf>
    <xf numFmtId="0" fontId="11" fillId="36" borderId="33" xfId="0" applyFont="1" applyFill="1" applyBorder="1" applyAlignment="1">
      <alignment horizontal="center" vertical="center"/>
    </xf>
    <xf numFmtId="0" fontId="86" fillId="34" borderId="59" xfId="0" applyFont="1" applyFill="1" applyBorder="1" applyAlignment="1">
      <alignment horizontal="center" vertical="center"/>
    </xf>
    <xf numFmtId="0" fontId="86" fillId="34" borderId="57" xfId="0" applyFont="1" applyFill="1" applyBorder="1" applyAlignment="1">
      <alignment horizontal="center" vertical="center"/>
    </xf>
    <xf numFmtId="0" fontId="86" fillId="34" borderId="58" xfId="0" applyFont="1" applyFill="1" applyBorder="1" applyAlignment="1">
      <alignment horizontal="center" vertical="center"/>
    </xf>
    <xf numFmtId="0" fontId="97" fillId="50" borderId="60" xfId="0" applyFont="1" applyFill="1" applyBorder="1" applyAlignment="1">
      <alignment horizontal="center" vertical="center" wrapText="1"/>
    </xf>
    <xf numFmtId="0" fontId="97" fillId="50" borderId="25" xfId="0" applyFont="1" applyFill="1" applyBorder="1" applyAlignment="1">
      <alignment horizontal="center" vertical="center" wrapText="1"/>
    </xf>
    <xf numFmtId="0" fontId="97" fillId="50" borderId="61" xfId="0" applyFont="1" applyFill="1" applyBorder="1" applyAlignment="1">
      <alignment horizontal="center" vertical="center" wrapText="1"/>
    </xf>
    <xf numFmtId="0" fontId="9" fillId="35" borderId="48" xfId="0" applyFont="1" applyFill="1" applyBorder="1" applyAlignment="1" applyProtection="1">
      <alignment vertical="center" wrapText="1"/>
      <protection/>
    </xf>
    <xf numFmtId="0" fontId="9" fillId="35" borderId="16" xfId="0" applyFont="1" applyFill="1" applyBorder="1" applyAlignment="1" applyProtection="1">
      <alignment vertical="center" wrapText="1"/>
      <protection/>
    </xf>
    <xf numFmtId="0" fontId="9" fillId="35" borderId="48" xfId="0" applyFont="1" applyFill="1" applyBorder="1" applyAlignment="1">
      <alignment vertical="center" wrapText="1"/>
    </xf>
    <xf numFmtId="0" fontId="9" fillId="35" borderId="16" xfId="0" applyFont="1" applyFill="1" applyBorder="1" applyAlignment="1">
      <alignment vertical="center" wrapText="1"/>
    </xf>
    <xf numFmtId="0" fontId="96" fillId="0" borderId="0" xfId="0" applyFont="1" applyAlignment="1" applyProtection="1">
      <alignment horizontal="center"/>
      <protection locked="0"/>
    </xf>
    <xf numFmtId="0" fontId="87" fillId="0" borderId="0" xfId="0" applyFont="1" applyAlignment="1">
      <alignment horizontal="center"/>
    </xf>
    <xf numFmtId="0" fontId="98" fillId="0" borderId="50" xfId="0" applyFont="1" applyBorder="1" applyAlignment="1">
      <alignment horizontal="center"/>
    </xf>
    <xf numFmtId="0" fontId="98" fillId="0" borderId="32" xfId="0" applyFont="1" applyBorder="1" applyAlignment="1">
      <alignment horizontal="center"/>
    </xf>
    <xf numFmtId="0" fontId="86" fillId="38" borderId="50" xfId="0" applyFont="1" applyFill="1" applyBorder="1" applyAlignment="1">
      <alignment horizontal="center" vertical="center"/>
    </xf>
    <xf numFmtId="0" fontId="86" fillId="38" borderId="18" xfId="0" applyFont="1" applyFill="1" applyBorder="1" applyAlignment="1">
      <alignment horizontal="center" vertical="center"/>
    </xf>
    <xf numFmtId="0" fontId="86" fillId="38" borderId="44" xfId="0" applyFont="1" applyFill="1" applyBorder="1" applyAlignment="1">
      <alignment horizontal="center" vertical="center"/>
    </xf>
    <xf numFmtId="0" fontId="2" fillId="35" borderId="48" xfId="0" applyFont="1" applyFill="1" applyBorder="1" applyAlignment="1" applyProtection="1">
      <alignment vertical="center" wrapText="1"/>
      <protection locked="0"/>
    </xf>
    <xf numFmtId="0" fontId="2" fillId="35" borderId="17" xfId="0" applyFont="1" applyFill="1" applyBorder="1" applyAlignment="1" applyProtection="1">
      <alignment vertical="center" wrapText="1"/>
      <protection locked="0"/>
    </xf>
    <xf numFmtId="0" fontId="11" fillId="36" borderId="50" xfId="0" applyFont="1" applyFill="1" applyBorder="1" applyAlignment="1">
      <alignment horizontal="center" vertical="center" wrapText="1"/>
    </xf>
    <xf numFmtId="0" fontId="11" fillId="36" borderId="18"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86" fillId="38" borderId="50" xfId="0" applyFont="1" applyFill="1" applyBorder="1" applyAlignment="1">
      <alignment horizontal="center" vertical="center" wrapText="1"/>
    </xf>
    <xf numFmtId="0" fontId="86" fillId="38" borderId="18" xfId="0" applyFont="1" applyFill="1" applyBorder="1" applyAlignment="1">
      <alignment horizontal="center" vertical="center" wrapText="1"/>
    </xf>
    <xf numFmtId="0" fontId="86" fillId="38" borderId="44" xfId="0" applyFont="1" applyFill="1" applyBorder="1" applyAlignment="1">
      <alignment horizontal="center" vertical="center" wrapText="1"/>
    </xf>
    <xf numFmtId="0" fontId="2" fillId="35" borderId="48" xfId="0" applyFont="1" applyFill="1" applyBorder="1" applyAlignment="1" applyProtection="1">
      <alignment horizontal="left" vertical="center" wrapText="1"/>
      <protection locked="0"/>
    </xf>
    <xf numFmtId="0" fontId="2" fillId="35" borderId="17" xfId="0" applyFont="1" applyFill="1" applyBorder="1" applyAlignment="1" applyProtection="1">
      <alignment horizontal="left" vertical="center" wrapText="1"/>
      <protection locked="0"/>
    </xf>
    <xf numFmtId="0" fontId="2" fillId="35" borderId="41" xfId="0" applyFont="1" applyFill="1" applyBorder="1" applyAlignment="1" applyProtection="1">
      <alignment horizontal="left" vertical="center" wrapText="1"/>
      <protection locked="0"/>
    </xf>
    <xf numFmtId="0" fontId="86" fillId="37" borderId="46" xfId="0" applyFont="1" applyFill="1" applyBorder="1" applyAlignment="1">
      <alignment horizontal="center" vertical="center"/>
    </xf>
    <xf numFmtId="0" fontId="86" fillId="37" borderId="0" xfId="0" applyFont="1" applyFill="1" applyAlignment="1">
      <alignment horizontal="center" vertical="center"/>
    </xf>
    <xf numFmtId="0" fontId="86" fillId="37" borderId="27" xfId="0" applyFont="1" applyFill="1" applyBorder="1" applyAlignment="1">
      <alignment horizontal="center" vertical="center"/>
    </xf>
    <xf numFmtId="0" fontId="11" fillId="35" borderId="50" xfId="0" applyFont="1" applyFill="1" applyBorder="1" applyAlignment="1">
      <alignment horizontal="center" vertical="center" wrapText="1"/>
    </xf>
    <xf numFmtId="0" fontId="11" fillId="35" borderId="18"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00" fillId="37" borderId="52" xfId="0" applyFont="1" applyFill="1" applyBorder="1" applyAlignment="1">
      <alignment horizontal="center" vertical="center" wrapText="1"/>
    </xf>
    <xf numFmtId="0" fontId="100" fillId="37" borderId="51" xfId="0" applyFont="1" applyFill="1" applyBorder="1" applyAlignment="1">
      <alignment horizontal="center" vertical="center" wrapText="1"/>
    </xf>
    <xf numFmtId="0" fontId="100" fillId="37" borderId="33" xfId="0" applyFont="1" applyFill="1" applyBorder="1" applyAlignment="1">
      <alignment horizontal="center" vertical="center" wrapText="1"/>
    </xf>
    <xf numFmtId="0" fontId="100" fillId="37" borderId="12" xfId="0" applyFont="1" applyFill="1" applyBorder="1" applyAlignment="1">
      <alignment horizontal="center" vertical="center" wrapText="1"/>
    </xf>
    <xf numFmtId="0" fontId="100" fillId="37" borderId="62"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84" fillId="37" borderId="63" xfId="0" applyFont="1" applyFill="1" applyBorder="1" applyAlignment="1">
      <alignment horizontal="center" vertical="center"/>
    </xf>
    <xf numFmtId="0" fontId="84" fillId="37" borderId="64" xfId="0" applyFont="1" applyFill="1" applyBorder="1" applyAlignment="1">
      <alignment horizontal="center" vertical="center"/>
    </xf>
    <xf numFmtId="0" fontId="84" fillId="37" borderId="12" xfId="0" applyFont="1" applyFill="1" applyBorder="1" applyAlignment="1">
      <alignment horizontal="center" vertical="center"/>
    </xf>
    <xf numFmtId="0" fontId="84" fillId="37" borderId="62" xfId="0" applyFont="1" applyFill="1" applyBorder="1" applyAlignment="1">
      <alignment horizontal="center" vertical="center"/>
    </xf>
    <xf numFmtId="0" fontId="84" fillId="37" borderId="12" xfId="0" applyFont="1" applyFill="1" applyBorder="1" applyAlignment="1">
      <alignment horizontal="center" vertical="center" wrapText="1"/>
    </xf>
    <xf numFmtId="0" fontId="84" fillId="37" borderId="62" xfId="0" applyFont="1" applyFill="1" applyBorder="1" applyAlignment="1">
      <alignment horizontal="center" vertical="center" wrapText="1"/>
    </xf>
    <xf numFmtId="0" fontId="85" fillId="37" borderId="12" xfId="0" applyFont="1" applyFill="1" applyBorder="1" applyAlignment="1">
      <alignment horizontal="center" vertical="center" wrapText="1"/>
    </xf>
    <xf numFmtId="0" fontId="85" fillId="37" borderId="62" xfId="0" applyFont="1" applyFill="1" applyBorder="1" applyAlignment="1">
      <alignment horizontal="center" vertical="center" wrapText="1"/>
    </xf>
    <xf numFmtId="0" fontId="9" fillId="35" borderId="19" xfId="0" applyFont="1" applyFill="1" applyBorder="1" applyAlignment="1">
      <alignment horizontal="left" vertical="center" wrapText="1"/>
    </xf>
    <xf numFmtId="0" fontId="9" fillId="35" borderId="17" xfId="0" applyFont="1" applyFill="1" applyBorder="1" applyAlignment="1">
      <alignment horizontal="left" vertical="center" wrapText="1"/>
    </xf>
    <xf numFmtId="0" fontId="9" fillId="35" borderId="16" xfId="0" applyFont="1" applyFill="1" applyBorder="1" applyAlignment="1">
      <alignment horizontal="left" vertical="center" wrapText="1"/>
    </xf>
    <xf numFmtId="0" fontId="9" fillId="35" borderId="41" xfId="0" applyFont="1" applyFill="1" applyBorder="1" applyAlignment="1">
      <alignment horizontal="left" vertical="center" wrapText="1"/>
    </xf>
    <xf numFmtId="0" fontId="84" fillId="37" borderId="12" xfId="0" applyFont="1" applyFill="1" applyBorder="1" applyAlignment="1" applyProtection="1">
      <alignment horizontal="center" vertical="center" wrapText="1"/>
      <protection/>
    </xf>
    <xf numFmtId="0" fontId="84" fillId="37" borderId="62" xfId="0" applyFont="1" applyFill="1" applyBorder="1" applyAlignment="1" applyProtection="1">
      <alignment horizontal="center" vertical="center" wrapText="1"/>
      <protection/>
    </xf>
    <xf numFmtId="0" fontId="84" fillId="37" borderId="45" xfId="0" applyFont="1" applyFill="1" applyBorder="1" applyAlignment="1" applyProtection="1">
      <alignment horizontal="center" vertical="center" wrapText="1"/>
      <protection/>
    </xf>
    <xf numFmtId="0" fontId="84" fillId="37" borderId="65" xfId="0" applyFont="1" applyFill="1" applyBorder="1" applyAlignment="1" applyProtection="1">
      <alignment horizontal="center" vertical="center" wrapText="1"/>
      <protection/>
    </xf>
    <xf numFmtId="0" fontId="100" fillId="37" borderId="66" xfId="0" applyFont="1" applyFill="1" applyBorder="1" applyAlignment="1">
      <alignment horizontal="center" vertical="center" wrapText="1"/>
    </xf>
    <xf numFmtId="0" fontId="100" fillId="37" borderId="67" xfId="0" applyFont="1" applyFill="1" applyBorder="1" applyAlignment="1">
      <alignment horizontal="center" vertical="center" wrapText="1"/>
    </xf>
    <xf numFmtId="0" fontId="92" fillId="37" borderId="12" xfId="0" applyFont="1" applyFill="1" applyBorder="1" applyAlignment="1">
      <alignment horizontal="center" vertical="center" wrapText="1"/>
    </xf>
    <xf numFmtId="0" fontId="92" fillId="37" borderId="62" xfId="0" applyFont="1" applyFill="1" applyBorder="1" applyAlignment="1">
      <alignment horizontal="center" vertical="center" wrapText="1"/>
    </xf>
    <xf numFmtId="0" fontId="100" fillId="37" borderId="45" xfId="0" applyFont="1" applyFill="1" applyBorder="1" applyAlignment="1">
      <alignment horizontal="center" vertical="center" wrapText="1"/>
    </xf>
    <xf numFmtId="0" fontId="100" fillId="37" borderId="65" xfId="0" applyFont="1" applyFill="1" applyBorder="1" applyAlignment="1">
      <alignment horizontal="center" vertical="center" wrapText="1"/>
    </xf>
    <xf numFmtId="0" fontId="21" fillId="40" borderId="24" xfId="0" applyFont="1" applyFill="1" applyBorder="1" applyAlignment="1">
      <alignment horizontal="center"/>
    </xf>
    <xf numFmtId="0" fontId="21" fillId="40" borderId="25" xfId="0" applyFont="1" applyFill="1" applyBorder="1" applyAlignment="1">
      <alignment horizontal="center"/>
    </xf>
    <xf numFmtId="0" fontId="21" fillId="40" borderId="61" xfId="0" applyFont="1" applyFill="1" applyBorder="1" applyAlignment="1">
      <alignment horizontal="center"/>
    </xf>
    <xf numFmtId="0" fontId="20" fillId="0" borderId="0" xfId="0" applyFont="1" applyBorder="1" applyAlignment="1" applyProtection="1">
      <alignment horizontal="center" vertical="center"/>
      <protection/>
    </xf>
    <xf numFmtId="0" fontId="104" fillId="0" borderId="0" xfId="0" applyFont="1" applyAlignment="1" applyProtection="1">
      <alignment horizontal="center"/>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489">
    <dxf>
      <font>
        <color theme="0"/>
      </font>
      <fill>
        <patternFill>
          <bgColor rgb="FFFF0000"/>
        </patternFill>
      </fill>
    </dxf>
    <dxf>
      <fill>
        <patternFill>
          <bgColor rgb="FFFFFF00"/>
        </patternFill>
      </fill>
    </dxf>
    <dxf>
      <fill>
        <patternFill>
          <bgColor rgb="FF92D050"/>
        </patternFill>
      </fill>
    </dxf>
    <dxf>
      <font>
        <color theme="0"/>
      </font>
      <fill>
        <patternFill>
          <bgColor rgb="FFFF0000"/>
        </patternFill>
      </fill>
    </dxf>
    <dxf>
      <fill>
        <patternFill>
          <bgColor rgb="FFFFFF00"/>
        </patternFill>
      </fill>
    </dxf>
    <dxf>
      <fill>
        <patternFill>
          <bgColor rgb="FF92D050"/>
        </patternFill>
      </fill>
    </dxf>
    <dxf>
      <font>
        <color theme="0"/>
      </font>
      <fill>
        <patternFill>
          <bgColor rgb="FFFF0000"/>
        </patternFill>
      </fill>
    </dxf>
    <dxf>
      <fill>
        <patternFill>
          <bgColor rgb="FFFFFF00"/>
        </patternFill>
      </fill>
    </dxf>
    <dxf>
      <fill>
        <patternFill>
          <bgColor rgb="FF92D050"/>
        </patternFill>
      </fill>
    </dxf>
    <dxf>
      <font>
        <color theme="0"/>
      </font>
      <fill>
        <patternFill>
          <bgColor rgb="FFFF0000"/>
        </patternFill>
      </fill>
    </dxf>
    <dxf>
      <fill>
        <patternFill>
          <bgColor rgb="FFFFFF00"/>
        </patternFill>
      </fill>
    </dxf>
    <dxf>
      <fill>
        <patternFill>
          <bgColor rgb="FF92D050"/>
        </patternFill>
      </fill>
    </dxf>
    <dxf>
      <font>
        <color theme="0"/>
      </font>
      <fill>
        <patternFill>
          <bgColor rgb="FFFF0000"/>
        </patternFill>
      </fill>
    </dxf>
    <dxf>
      <fill>
        <patternFill>
          <bgColor rgb="FFFFFF00"/>
        </patternFill>
      </fill>
    </dxf>
    <dxf>
      <fill>
        <patternFill>
          <bgColor rgb="FF92D050"/>
        </patternFill>
      </fill>
    </dxf>
    <dxf>
      <font>
        <color rgb="FFFFFFFF"/>
      </font>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FFFF00"/>
        </patternFill>
      </fill>
    </dxf>
    <dxf>
      <fill>
        <patternFill>
          <bgColor rgb="FFFFFF00"/>
        </patternFill>
      </fill>
    </dxf>
    <dxf>
      <fill>
        <patternFill>
          <bgColor rgb="FF92D05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92D050"/>
        </patternFill>
      </fill>
    </dxf>
    <dxf>
      <font>
        <color theme="0"/>
      </font>
      <fill>
        <patternFill>
          <bgColor rgb="FFFF0000"/>
        </patternFill>
      </fill>
    </dxf>
    <dxf>
      <fill>
        <patternFill>
          <bgColor rgb="FFFFFF00"/>
        </patternFill>
      </fill>
    </dxf>
    <dxf>
      <fill>
        <patternFill>
          <bgColor rgb="FF92D050"/>
        </patternFill>
      </fill>
    </dxf>
    <dxf>
      <font>
        <color theme="0"/>
      </font>
      <fill>
        <patternFill>
          <bgColor rgb="FFFF0000"/>
        </patternFill>
      </fill>
    </dxf>
    <dxf>
      <fill>
        <patternFill>
          <bgColor rgb="FFFFFF00"/>
        </patternFill>
      </fill>
    </dxf>
    <dxf>
      <fill>
        <patternFill>
          <bgColor rgb="FF92D050"/>
        </patternFill>
      </fill>
    </dxf>
    <dxf>
      <font>
        <color theme="0"/>
      </font>
      <fill>
        <patternFill>
          <bgColor rgb="FFFF0000"/>
        </patternFill>
      </fill>
    </dxf>
    <dxf>
      <fill>
        <patternFill>
          <bgColor rgb="FFFFFF00"/>
        </patternFill>
      </fill>
    </dxf>
    <dxf>
      <fill>
        <patternFill>
          <bgColor rgb="FF92D050"/>
        </patternFill>
      </fill>
    </dxf>
    <dxf>
      <font>
        <color theme="0"/>
      </font>
      <fill>
        <patternFill>
          <bgColor rgb="FFFF0000"/>
        </patternFill>
      </fill>
    </dxf>
    <dxf>
      <fill>
        <patternFill>
          <bgColor rgb="FFFFFF00"/>
        </patternFill>
      </fill>
    </dxf>
    <dxf>
      <fill>
        <patternFill>
          <bgColor rgb="FF92D050"/>
        </patternFill>
      </fill>
    </dxf>
    <dxf>
      <font>
        <color rgb="FFFFFFFF"/>
      </font>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FFFF00"/>
        </patternFill>
      </fill>
    </dxf>
    <dxf>
      <fill>
        <patternFill>
          <bgColor rgb="FFFFFF00"/>
        </patternFill>
      </fill>
    </dxf>
    <dxf>
      <fill>
        <patternFill>
          <bgColor rgb="FF92D05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border/>
    </dxf>
    <dxf>
      <font>
        <color rgb="FFFFFFFF"/>
      </font>
      <fill>
        <patternFill>
          <bgColor rgb="FFFF0000"/>
        </patternFill>
      </fill>
      <border/>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Norma 1
</a:t>
            </a:r>
            <a:r>
              <a:rPr lang="en-US" cap="none" sz="1400" b="1" i="0" u="none" baseline="0">
                <a:solidFill>
                  <a:srgbClr val="333333"/>
                </a:solidFill>
                <a:latin typeface="Calibri"/>
                <a:ea typeface="Calibri"/>
                <a:cs typeface="Calibri"/>
              </a:rPr>
              <a:t>Ambiente de Control</a:t>
            </a:r>
          </a:p>
        </c:rich>
      </c:tx>
      <c:layout>
        <c:manualLayout>
          <c:xMode val="factor"/>
          <c:yMode val="factor"/>
          <c:x val="-0.002"/>
          <c:y val="-0.01075"/>
        </c:manualLayout>
      </c:layout>
      <c:spPr>
        <a:noFill/>
        <a:ln>
          <a:noFill/>
        </a:ln>
      </c:spPr>
    </c:title>
    <c:plotArea>
      <c:layout>
        <c:manualLayout>
          <c:xMode val="edge"/>
          <c:yMode val="edge"/>
          <c:x val="0.0185"/>
          <c:y val="0.241"/>
          <c:w val="0.9565"/>
          <c:h val="0.767"/>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'Resumen Céd Conciliada'!$A$7:$A$14</c:f>
              <c:strCache>
                <c:ptCount val="8"/>
                <c:pt idx="0">
                  <c:v>Elemento 1</c:v>
                </c:pt>
                <c:pt idx="1">
                  <c:v>Elemento 2</c:v>
                </c:pt>
                <c:pt idx="2">
                  <c:v>Elemento 3</c:v>
                </c:pt>
                <c:pt idx="3">
                  <c:v>Elemento 4</c:v>
                </c:pt>
                <c:pt idx="4">
                  <c:v>Elemento 5</c:v>
                </c:pt>
                <c:pt idx="5">
                  <c:v>Elemento 6</c:v>
                </c:pt>
                <c:pt idx="6">
                  <c:v>Elemento 7</c:v>
                </c:pt>
                <c:pt idx="7">
                  <c:v>Elemento 8</c:v>
                </c:pt>
              </c:strCache>
            </c:strRef>
          </c:cat>
          <c:val>
            <c:numRef>
              <c:f>'Resumen Céd Conciliada'!$E$7:$E$14</c:f>
              <c:numCache>
                <c:ptCount val="8"/>
                <c:pt idx="0">
                  <c:v>0.3125</c:v>
                </c:pt>
                <c:pt idx="1">
                  <c:v>0.75</c:v>
                </c:pt>
                <c:pt idx="2">
                  <c:v>0.25</c:v>
                </c:pt>
                <c:pt idx="3">
                  <c:v>0</c:v>
                </c:pt>
                <c:pt idx="4">
                  <c:v>0.1875</c:v>
                </c:pt>
                <c:pt idx="5">
                  <c:v>0</c:v>
                </c:pt>
                <c:pt idx="6">
                  <c:v>0</c:v>
                </c:pt>
                <c:pt idx="7">
                  <c:v>0.25</c:v>
                </c:pt>
              </c:numCache>
            </c:numRef>
          </c:val>
        </c:ser>
        <c:axId val="37207321"/>
        <c:axId val="66430434"/>
      </c:barChart>
      <c:catAx>
        <c:axId val="3720732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333333"/>
                </a:solidFill>
                <a:latin typeface="Calibri"/>
                <a:ea typeface="Calibri"/>
                <a:cs typeface="Calibri"/>
              </a:defRPr>
            </a:pPr>
          </a:p>
        </c:txPr>
        <c:crossAx val="66430434"/>
        <c:crosses val="autoZero"/>
        <c:auto val="1"/>
        <c:lblOffset val="100"/>
        <c:tickLblSkip val="1"/>
        <c:noMultiLvlLbl val="0"/>
      </c:catAx>
      <c:valAx>
        <c:axId val="66430434"/>
        <c:scaling>
          <c:orientation val="minMax"/>
        </c:scaling>
        <c:axPos val="l"/>
        <c:delete val="1"/>
        <c:majorTickMark val="out"/>
        <c:minorTickMark val="none"/>
        <c:tickLblPos val="nextTo"/>
        <c:crossAx val="37207321"/>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Norma 5
</a:t>
            </a:r>
            <a:r>
              <a:rPr lang="en-US" cap="none" sz="1400" b="1" i="0" u="none" baseline="0">
                <a:solidFill>
                  <a:srgbClr val="333333"/>
                </a:solidFill>
                <a:latin typeface="Calibri"/>
                <a:ea typeface="Calibri"/>
                <a:cs typeface="Calibri"/>
              </a:rPr>
              <a:t>Supervisión y Mejora Contínua</a:t>
            </a:r>
          </a:p>
        </c:rich>
      </c:tx>
      <c:layout>
        <c:manualLayout>
          <c:xMode val="factor"/>
          <c:yMode val="factor"/>
          <c:x val="-0.002"/>
          <c:y val="-0.01075"/>
        </c:manualLayout>
      </c:layout>
      <c:spPr>
        <a:noFill/>
        <a:ln>
          <a:noFill/>
        </a:ln>
      </c:spPr>
    </c:title>
    <c:plotArea>
      <c:layout>
        <c:manualLayout>
          <c:xMode val="edge"/>
          <c:yMode val="edge"/>
          <c:x val="0.30825"/>
          <c:y val="0.2785"/>
          <c:w val="0.378"/>
          <c:h val="0.638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'Resumen Céd Conciliada'!$A$48:$A$50</c:f>
              <c:strCache>
                <c:ptCount val="3"/>
                <c:pt idx="0">
                  <c:v>Elemento 31</c:v>
                </c:pt>
                <c:pt idx="1">
                  <c:v>Elemento 32</c:v>
                </c:pt>
                <c:pt idx="2">
                  <c:v>Elemento 33</c:v>
                </c:pt>
              </c:strCache>
            </c:strRef>
          </c:cat>
          <c:val>
            <c:numRef>
              <c:f>'Resumen Céd Conciliada'!$E$48:$E$50</c:f>
              <c:numCache>
                <c:ptCount val="3"/>
                <c:pt idx="0">
                  <c:v>0</c:v>
                </c:pt>
                <c:pt idx="1">
                  <c:v>0.25</c:v>
                </c:pt>
                <c:pt idx="2">
                  <c:v>0.16666666666666666</c:v>
                </c:pt>
              </c:numCache>
            </c:numRef>
          </c:val>
        </c:ser>
        <c:axId val="56488003"/>
        <c:axId val="38629980"/>
      </c:radarChart>
      <c:catAx>
        <c:axId val="56488003"/>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333333"/>
                </a:solidFill>
                <a:latin typeface="Calibri"/>
                <a:ea typeface="Calibri"/>
                <a:cs typeface="Calibri"/>
              </a:defRPr>
            </a:pPr>
          </a:p>
        </c:txPr>
        <c:crossAx val="38629980"/>
        <c:crosses val="autoZero"/>
        <c:auto val="0"/>
        <c:lblOffset val="100"/>
        <c:tickLblSkip val="1"/>
        <c:noMultiLvlLbl val="0"/>
      </c:catAx>
      <c:valAx>
        <c:axId val="38629980"/>
        <c:scaling>
          <c:orientation val="minMax"/>
        </c:scaling>
        <c:axPos val="l"/>
        <c:majorGridlines>
          <c:spPr>
            <a:ln w="3175">
              <a:solidFill>
                <a:srgbClr val="C0C0C0"/>
              </a:solidFill>
            </a:ln>
          </c:spPr>
        </c:majorGridlines>
        <c:delete val="1"/>
        <c:majorTickMark val="out"/>
        <c:minorTickMark val="none"/>
        <c:tickLblPos val="none"/>
        <c:crossAx val="56488003"/>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Porcentaje de Cumplimiento</a:t>
            </a:r>
          </a:p>
        </c:rich>
      </c:tx>
      <c:layout>
        <c:manualLayout>
          <c:xMode val="factor"/>
          <c:yMode val="factor"/>
          <c:x val="-0.002"/>
          <c:y val="-0.01075"/>
        </c:manualLayout>
      </c:layout>
      <c:spPr>
        <a:noFill/>
        <a:ln>
          <a:noFill/>
        </a:ln>
      </c:spPr>
    </c:title>
    <c:plotArea>
      <c:layout>
        <c:manualLayout>
          <c:xMode val="edge"/>
          <c:yMode val="edge"/>
          <c:x val="0.0185"/>
          <c:y val="0.26025"/>
          <c:w val="0.9565"/>
          <c:h val="0.74775"/>
        </c:manualLayout>
      </c:layout>
      <c:barChart>
        <c:barDir val="col"/>
        <c:grouping val="clustered"/>
        <c:varyColors val="0"/>
        <c:ser>
          <c:idx val="0"/>
          <c:order val="0"/>
          <c:tx>
            <c:v>% Cumplimiento Normas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('Resumen Céd Conciliada'!$A$5,'Resumen Céd Conciliada'!$A$16,'Resumen Céd Conciliada'!$A$22,'Resumen Céd Conciliada'!$A$37,'Resumen Céd Conciliada'!$A$46)</c:f>
              <c:strCache>
                <c:ptCount val="5"/>
                <c:pt idx="0">
                  <c:v>NORMA 1</c:v>
                </c:pt>
                <c:pt idx="1">
                  <c:v>NORMA 2</c:v>
                </c:pt>
                <c:pt idx="2">
                  <c:v>NORMA 3</c:v>
                </c:pt>
                <c:pt idx="3">
                  <c:v>NORMA 4</c:v>
                </c:pt>
                <c:pt idx="4">
                  <c:v>NORMA 5</c:v>
                </c:pt>
              </c:strCache>
            </c:strRef>
          </c:cat>
          <c:val>
            <c:numRef>
              <c:f>('Resumen Céd Conciliada'!$E$6,'Resumen Céd Conciliada'!$E$17,'Resumen Céd Conciliada'!$E$23,'Resumen Céd Conciliada'!$E$38,'Resumen Céd Conciliada'!$E$47)</c:f>
              <c:numCache>
                <c:ptCount val="5"/>
                <c:pt idx="0">
                  <c:v>0.21875</c:v>
                </c:pt>
                <c:pt idx="1">
                  <c:v>0.03125</c:v>
                </c:pt>
                <c:pt idx="2">
                  <c:v>0.275</c:v>
                </c:pt>
                <c:pt idx="3">
                  <c:v>0.4305555555555555</c:v>
                </c:pt>
                <c:pt idx="4">
                  <c:v>0.13888888888888887</c:v>
                </c:pt>
              </c:numCache>
            </c:numRef>
          </c:val>
        </c:ser>
        <c:overlap val="-25"/>
        <c:axId val="12125501"/>
        <c:axId val="42020646"/>
      </c:barChart>
      <c:lineChart>
        <c:grouping val="standard"/>
        <c:varyColors val="0"/>
        <c:ser>
          <c:idx val="1"/>
          <c:order val="1"/>
          <c:tx>
            <c:v>Promedio</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val>
            <c:numRef>
              <c:f>('Resumen Céd Conciliada'!$F$6,'Resumen Céd Conciliada'!$F$17,'Resumen Céd Conciliada'!$F$23,'Resumen Céd Conciliada'!$F$38,'Resumen Céd Conciliada'!$F$47)</c:f>
              <c:numCache>
                <c:ptCount val="5"/>
                <c:pt idx="0">
                  <c:v>0.21888888888888886</c:v>
                </c:pt>
                <c:pt idx="1">
                  <c:v>0.21888888888888886</c:v>
                </c:pt>
                <c:pt idx="2">
                  <c:v>0.2188888888888889</c:v>
                </c:pt>
                <c:pt idx="3">
                  <c:v>0.2188888888888889</c:v>
                </c:pt>
                <c:pt idx="4">
                  <c:v>0.21888888888888886</c:v>
                </c:pt>
              </c:numCache>
            </c:numRef>
          </c:val>
          <c:smooth val="0"/>
        </c:ser>
        <c:axId val="12125501"/>
        <c:axId val="42020646"/>
      </c:lineChart>
      <c:catAx>
        <c:axId val="1212550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2020646"/>
        <c:crosses val="autoZero"/>
        <c:auto val="1"/>
        <c:lblOffset val="100"/>
        <c:tickLblSkip val="1"/>
        <c:noMultiLvlLbl val="0"/>
      </c:catAx>
      <c:valAx>
        <c:axId val="42020646"/>
        <c:scaling>
          <c:orientation val="minMax"/>
        </c:scaling>
        <c:axPos val="l"/>
        <c:delete val="1"/>
        <c:majorTickMark val="out"/>
        <c:minorTickMark val="none"/>
        <c:tickLblPos val="nextTo"/>
        <c:crossAx val="12125501"/>
        <c:crossesAt val="1"/>
        <c:crossBetween val="between"/>
        <c:dispUnits/>
      </c:valAx>
      <c:spPr>
        <a:noFill/>
        <a:ln>
          <a:noFill/>
        </a:ln>
      </c:spPr>
    </c:plotArea>
    <c:legend>
      <c:legendPos val="t"/>
      <c:layout>
        <c:manualLayout>
          <c:xMode val="edge"/>
          <c:yMode val="edge"/>
          <c:x val="0.21875"/>
          <c:y val="0.1325"/>
          <c:w val="0.5585"/>
          <c:h val="0.07175"/>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Porcentaje de Cumplimiento</a:t>
            </a:r>
          </a:p>
        </c:rich>
      </c:tx>
      <c:layout>
        <c:manualLayout>
          <c:xMode val="factor"/>
          <c:yMode val="factor"/>
          <c:x val="-0.002"/>
          <c:y val="-0.01075"/>
        </c:manualLayout>
      </c:layout>
      <c:spPr>
        <a:noFill/>
        <a:ln>
          <a:noFill/>
        </a:ln>
      </c:spPr>
    </c:title>
    <c:plotArea>
      <c:layout>
        <c:manualLayout>
          <c:xMode val="edge"/>
          <c:yMode val="edge"/>
          <c:x val="0.31625"/>
          <c:y val="0.30525"/>
          <c:w val="0.3625"/>
          <c:h val="0.61175"/>
        </c:manualLayout>
      </c:layout>
      <c:radarChart>
        <c:radarStyle val="marker"/>
        <c:varyColors val="0"/>
        <c:ser>
          <c:idx val="0"/>
          <c:order val="0"/>
          <c:tx>
            <c:v>% Cumplimiento Normas</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('Resumen Céd Conciliada'!$A$5,'Resumen Céd Conciliada'!$A$16,'Resumen Céd Conciliada'!$A$22,'Resumen Céd Conciliada'!$A$37,'Resumen Céd Conciliada'!$A$46)</c:f>
              <c:strCache>
                <c:ptCount val="5"/>
                <c:pt idx="0">
                  <c:v>NORMA 1</c:v>
                </c:pt>
                <c:pt idx="1">
                  <c:v>NORMA 2</c:v>
                </c:pt>
                <c:pt idx="2">
                  <c:v>NORMA 3</c:v>
                </c:pt>
                <c:pt idx="3">
                  <c:v>NORMA 4</c:v>
                </c:pt>
                <c:pt idx="4">
                  <c:v>NORMA 5</c:v>
                </c:pt>
              </c:strCache>
            </c:strRef>
          </c:cat>
          <c:val>
            <c:numRef>
              <c:f>('Resumen Céd Conciliada'!$E$6,'Resumen Céd Conciliada'!$E$17,'Resumen Céd Conciliada'!$E$23,'Resumen Céd Conciliada'!$E$38,'Resumen Céd Conciliada'!$E$47)</c:f>
              <c:numCache>
                <c:ptCount val="5"/>
                <c:pt idx="0">
                  <c:v>0.21875</c:v>
                </c:pt>
                <c:pt idx="1">
                  <c:v>0.03125</c:v>
                </c:pt>
                <c:pt idx="2">
                  <c:v>0.275</c:v>
                </c:pt>
                <c:pt idx="3">
                  <c:v>0.4305555555555555</c:v>
                </c:pt>
                <c:pt idx="4">
                  <c:v>0.13888888888888887</c:v>
                </c:pt>
              </c:numCache>
            </c:numRef>
          </c:val>
        </c:ser>
        <c:ser>
          <c:idx val="1"/>
          <c:order val="1"/>
          <c:tx>
            <c:v>Promedio</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('Resumen Céd Conciliada'!$A$5,'Resumen Céd Conciliada'!$A$16,'Resumen Céd Conciliada'!$A$22,'Resumen Céd Conciliada'!$A$37,'Resumen Céd Conciliada'!$A$46)</c:f>
              <c:strCache>
                <c:ptCount val="5"/>
                <c:pt idx="0">
                  <c:v>NORMA 1</c:v>
                </c:pt>
                <c:pt idx="1">
                  <c:v>NORMA 2</c:v>
                </c:pt>
                <c:pt idx="2">
                  <c:v>NORMA 3</c:v>
                </c:pt>
                <c:pt idx="3">
                  <c:v>NORMA 4</c:v>
                </c:pt>
                <c:pt idx="4">
                  <c:v>NORMA 5</c:v>
                </c:pt>
              </c:strCache>
            </c:strRef>
          </c:cat>
          <c:val>
            <c:numRef>
              <c:f>('Resumen Céd Conciliada'!$F$6,'Resumen Céd Conciliada'!$F$17,'Resumen Céd Conciliada'!$F$23,'Resumen Céd Conciliada'!$F$38,'Resumen Céd Conciliada'!$F$47)</c:f>
              <c:numCache>
                <c:ptCount val="5"/>
                <c:pt idx="0">
                  <c:v>0.21888888888888886</c:v>
                </c:pt>
                <c:pt idx="1">
                  <c:v>0.21888888888888886</c:v>
                </c:pt>
                <c:pt idx="2">
                  <c:v>0.2188888888888889</c:v>
                </c:pt>
                <c:pt idx="3">
                  <c:v>0.2188888888888889</c:v>
                </c:pt>
                <c:pt idx="4">
                  <c:v>0.21888888888888886</c:v>
                </c:pt>
              </c:numCache>
            </c:numRef>
          </c:val>
        </c:ser>
        <c:axId val="42641495"/>
        <c:axId val="48229136"/>
      </c:radarChart>
      <c:catAx>
        <c:axId val="42641495"/>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333333"/>
                </a:solidFill>
                <a:latin typeface="Calibri"/>
                <a:ea typeface="Calibri"/>
                <a:cs typeface="Calibri"/>
              </a:defRPr>
            </a:pPr>
          </a:p>
        </c:txPr>
        <c:crossAx val="48229136"/>
        <c:crosses val="autoZero"/>
        <c:auto val="0"/>
        <c:lblOffset val="100"/>
        <c:tickLblSkip val="1"/>
        <c:noMultiLvlLbl val="0"/>
      </c:catAx>
      <c:valAx>
        <c:axId val="48229136"/>
        <c:scaling>
          <c:orientation val="minMax"/>
        </c:scaling>
        <c:axPos val="l"/>
        <c:majorGridlines>
          <c:spPr>
            <a:ln w="3175">
              <a:solidFill>
                <a:srgbClr val="C0C0C0"/>
              </a:solidFill>
            </a:ln>
          </c:spPr>
        </c:majorGridlines>
        <c:delete val="1"/>
        <c:majorTickMark val="out"/>
        <c:minorTickMark val="none"/>
        <c:tickLblPos val="none"/>
        <c:crossAx val="42641495"/>
        <c:crossesAt val="1"/>
        <c:crossBetween val="between"/>
        <c:dispUnits/>
      </c:valAx>
      <c:spPr>
        <a:noFill/>
        <a:ln>
          <a:noFill/>
        </a:ln>
      </c:spPr>
    </c:plotArea>
    <c:legend>
      <c:legendPos val="t"/>
      <c:layout>
        <c:manualLayout>
          <c:xMode val="edge"/>
          <c:yMode val="edge"/>
          <c:x val="0.21875"/>
          <c:y val="0.1325"/>
          <c:w val="0.5585"/>
          <c:h val="0.07175"/>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Norma 1
</a:t>
            </a:r>
            <a:r>
              <a:rPr lang="en-US" cap="none" sz="1400" b="1" i="0" u="none" baseline="0">
                <a:solidFill>
                  <a:srgbClr val="333333"/>
                </a:solidFill>
                <a:latin typeface="Calibri"/>
                <a:ea typeface="Calibri"/>
                <a:cs typeface="Calibri"/>
              </a:rPr>
              <a:t>Ambiente de Control</a:t>
            </a:r>
          </a:p>
        </c:rich>
      </c:tx>
      <c:layout>
        <c:manualLayout>
          <c:xMode val="factor"/>
          <c:yMode val="factor"/>
          <c:x val="-0.002"/>
          <c:y val="-0.01075"/>
        </c:manualLayout>
      </c:layout>
      <c:spPr>
        <a:noFill/>
        <a:ln>
          <a:noFill/>
        </a:ln>
      </c:spPr>
    </c:title>
    <c:plotArea>
      <c:layout>
        <c:manualLayout>
          <c:xMode val="edge"/>
          <c:yMode val="edge"/>
          <c:x val="0.312"/>
          <c:y val="0.2855"/>
          <c:w val="0.3695"/>
          <c:h val="0.624"/>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'Resumen Céd Conciliada'!$A$7:$A$14</c:f>
              <c:strCache>
                <c:ptCount val="8"/>
                <c:pt idx="0">
                  <c:v>Elemento 1</c:v>
                </c:pt>
                <c:pt idx="1">
                  <c:v>Elemento 2</c:v>
                </c:pt>
                <c:pt idx="2">
                  <c:v>Elemento 3</c:v>
                </c:pt>
                <c:pt idx="3">
                  <c:v>Elemento 4</c:v>
                </c:pt>
                <c:pt idx="4">
                  <c:v>Elemento 5</c:v>
                </c:pt>
                <c:pt idx="5">
                  <c:v>Elemento 6</c:v>
                </c:pt>
                <c:pt idx="6">
                  <c:v>Elemento 7</c:v>
                </c:pt>
                <c:pt idx="7">
                  <c:v>Elemento 8</c:v>
                </c:pt>
              </c:strCache>
            </c:strRef>
          </c:cat>
          <c:val>
            <c:numRef>
              <c:f>'Resumen Céd Conciliada'!$E$7:$E$14</c:f>
              <c:numCache>
                <c:ptCount val="8"/>
                <c:pt idx="0">
                  <c:v>0.3125</c:v>
                </c:pt>
                <c:pt idx="1">
                  <c:v>0.75</c:v>
                </c:pt>
                <c:pt idx="2">
                  <c:v>0.25</c:v>
                </c:pt>
                <c:pt idx="3">
                  <c:v>0</c:v>
                </c:pt>
                <c:pt idx="4">
                  <c:v>0.1875</c:v>
                </c:pt>
                <c:pt idx="5">
                  <c:v>0</c:v>
                </c:pt>
                <c:pt idx="6">
                  <c:v>0</c:v>
                </c:pt>
                <c:pt idx="7">
                  <c:v>0.25</c:v>
                </c:pt>
              </c:numCache>
            </c:numRef>
          </c:val>
        </c:ser>
        <c:axId val="61002995"/>
        <c:axId val="12156044"/>
      </c:radarChart>
      <c:catAx>
        <c:axId val="61002995"/>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333333"/>
                </a:solidFill>
                <a:latin typeface="Calibri"/>
                <a:ea typeface="Calibri"/>
                <a:cs typeface="Calibri"/>
              </a:defRPr>
            </a:pPr>
          </a:p>
        </c:txPr>
        <c:crossAx val="12156044"/>
        <c:crosses val="autoZero"/>
        <c:auto val="0"/>
        <c:lblOffset val="100"/>
        <c:tickLblSkip val="1"/>
        <c:noMultiLvlLbl val="0"/>
      </c:catAx>
      <c:valAx>
        <c:axId val="12156044"/>
        <c:scaling>
          <c:orientation val="minMax"/>
        </c:scaling>
        <c:axPos val="l"/>
        <c:majorGridlines>
          <c:spPr>
            <a:ln w="3175">
              <a:solidFill>
                <a:srgbClr val="C0C0C0"/>
              </a:solidFill>
            </a:ln>
          </c:spPr>
        </c:majorGridlines>
        <c:delete val="1"/>
        <c:majorTickMark val="out"/>
        <c:minorTickMark val="none"/>
        <c:tickLblPos val="none"/>
        <c:crossAx val="61002995"/>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Norma 2
</a:t>
            </a:r>
            <a:r>
              <a:rPr lang="en-US" cap="none" sz="1400" b="1" i="0" u="none" baseline="0">
                <a:solidFill>
                  <a:srgbClr val="333333"/>
                </a:solidFill>
                <a:latin typeface="Calibri"/>
                <a:ea typeface="Calibri"/>
                <a:cs typeface="Calibri"/>
              </a:rPr>
              <a:t>Administración de Riesgos</a:t>
            </a:r>
          </a:p>
        </c:rich>
      </c:tx>
      <c:layout>
        <c:manualLayout>
          <c:xMode val="factor"/>
          <c:yMode val="factor"/>
          <c:x val="-0.002"/>
          <c:y val="-0.01075"/>
        </c:manualLayout>
      </c:layout>
      <c:spPr>
        <a:noFill/>
        <a:ln>
          <a:noFill/>
        </a:ln>
      </c:spPr>
    </c:title>
    <c:plotArea>
      <c:layout>
        <c:manualLayout>
          <c:xMode val="edge"/>
          <c:yMode val="edge"/>
          <c:x val="0.0185"/>
          <c:y val="0.241"/>
          <c:w val="0.9565"/>
          <c:h val="0.763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'Resumen Céd Conciliada'!$A$18:$A$21</c:f>
              <c:strCache>
                <c:ptCount val="4"/>
                <c:pt idx="0">
                  <c:v>Elemento 9</c:v>
                </c:pt>
                <c:pt idx="1">
                  <c:v>Elemento 10</c:v>
                </c:pt>
                <c:pt idx="2">
                  <c:v>Elemento 11</c:v>
                </c:pt>
                <c:pt idx="3">
                  <c:v>Elemento 12</c:v>
                </c:pt>
              </c:strCache>
            </c:strRef>
          </c:cat>
          <c:val>
            <c:numRef>
              <c:f>'Resumen Céd Conciliada'!$E$18:$E$21</c:f>
              <c:numCache>
                <c:ptCount val="4"/>
                <c:pt idx="0">
                  <c:v>0</c:v>
                </c:pt>
                <c:pt idx="1">
                  <c:v>0</c:v>
                </c:pt>
                <c:pt idx="2">
                  <c:v>0</c:v>
                </c:pt>
                <c:pt idx="3">
                  <c:v>0.125</c:v>
                </c:pt>
              </c:numCache>
            </c:numRef>
          </c:val>
        </c:ser>
        <c:axId val="42295533"/>
        <c:axId val="45115478"/>
      </c:barChart>
      <c:catAx>
        <c:axId val="4229553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333333"/>
                </a:solidFill>
                <a:latin typeface="Calibri"/>
                <a:ea typeface="Calibri"/>
                <a:cs typeface="Calibri"/>
              </a:defRPr>
            </a:pPr>
          </a:p>
        </c:txPr>
        <c:crossAx val="45115478"/>
        <c:crosses val="autoZero"/>
        <c:auto val="1"/>
        <c:lblOffset val="100"/>
        <c:tickLblSkip val="1"/>
        <c:noMultiLvlLbl val="0"/>
      </c:catAx>
      <c:valAx>
        <c:axId val="45115478"/>
        <c:scaling>
          <c:orientation val="minMax"/>
        </c:scaling>
        <c:axPos val="l"/>
        <c:delete val="1"/>
        <c:majorTickMark val="out"/>
        <c:minorTickMark val="none"/>
        <c:tickLblPos val="nextTo"/>
        <c:crossAx val="42295533"/>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Norma 2
</a:t>
            </a:r>
            <a:r>
              <a:rPr lang="en-US" cap="none" sz="1400" b="1" i="0" u="none" baseline="0">
                <a:solidFill>
                  <a:srgbClr val="333333"/>
                </a:solidFill>
                <a:latin typeface="Calibri"/>
                <a:ea typeface="Calibri"/>
                <a:cs typeface="Calibri"/>
              </a:rPr>
              <a:t>Administración de Riegos</a:t>
            </a:r>
          </a:p>
        </c:rich>
      </c:tx>
      <c:layout>
        <c:manualLayout>
          <c:xMode val="factor"/>
          <c:yMode val="factor"/>
          <c:x val="-0.002"/>
          <c:y val="-0.01075"/>
        </c:manualLayout>
      </c:layout>
      <c:spPr>
        <a:noFill/>
        <a:ln>
          <a:noFill/>
        </a:ln>
      </c:spPr>
    </c:title>
    <c:plotArea>
      <c:layout>
        <c:manualLayout>
          <c:xMode val="edge"/>
          <c:yMode val="edge"/>
          <c:x val="0.3125"/>
          <c:y val="0.2855"/>
          <c:w val="0.369"/>
          <c:h val="0.624"/>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'Resumen Céd Conciliada'!$A$18:$A$21</c:f>
              <c:strCache>
                <c:ptCount val="4"/>
                <c:pt idx="0">
                  <c:v>Elemento 9</c:v>
                </c:pt>
                <c:pt idx="1">
                  <c:v>Elemento 10</c:v>
                </c:pt>
                <c:pt idx="2">
                  <c:v>Elemento 11</c:v>
                </c:pt>
                <c:pt idx="3">
                  <c:v>Elemento 12</c:v>
                </c:pt>
              </c:strCache>
            </c:strRef>
          </c:cat>
          <c:val>
            <c:numRef>
              <c:f>'Resumen Céd Conciliada'!$E$18:$E$21</c:f>
              <c:numCache>
                <c:ptCount val="4"/>
                <c:pt idx="0">
                  <c:v>0</c:v>
                </c:pt>
                <c:pt idx="1">
                  <c:v>0</c:v>
                </c:pt>
                <c:pt idx="2">
                  <c:v>0</c:v>
                </c:pt>
                <c:pt idx="3">
                  <c:v>0.125</c:v>
                </c:pt>
              </c:numCache>
            </c:numRef>
          </c:val>
        </c:ser>
        <c:axId val="3386119"/>
        <c:axId val="30475072"/>
      </c:radarChart>
      <c:catAx>
        <c:axId val="3386119"/>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333333"/>
                </a:solidFill>
                <a:latin typeface="Calibri"/>
                <a:ea typeface="Calibri"/>
                <a:cs typeface="Calibri"/>
              </a:defRPr>
            </a:pPr>
          </a:p>
        </c:txPr>
        <c:crossAx val="30475072"/>
        <c:crosses val="autoZero"/>
        <c:auto val="0"/>
        <c:lblOffset val="100"/>
        <c:tickLblSkip val="1"/>
        <c:noMultiLvlLbl val="0"/>
      </c:catAx>
      <c:valAx>
        <c:axId val="30475072"/>
        <c:scaling>
          <c:orientation val="minMax"/>
        </c:scaling>
        <c:axPos val="l"/>
        <c:majorGridlines>
          <c:spPr>
            <a:ln w="3175">
              <a:solidFill>
                <a:srgbClr val="C0C0C0"/>
              </a:solidFill>
            </a:ln>
          </c:spPr>
        </c:majorGridlines>
        <c:delete val="1"/>
        <c:majorTickMark val="out"/>
        <c:minorTickMark val="none"/>
        <c:tickLblPos val="none"/>
        <c:crossAx val="3386119"/>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Norma 3
</a:t>
            </a:r>
            <a:r>
              <a:rPr lang="en-US" cap="none" sz="1400" b="1" i="0" u="none" baseline="0">
                <a:solidFill>
                  <a:srgbClr val="333333"/>
                </a:solidFill>
                <a:latin typeface="Calibri"/>
                <a:ea typeface="Calibri"/>
                <a:cs typeface="Calibri"/>
              </a:rPr>
              <a:t>Actividades de Control</a:t>
            </a:r>
          </a:p>
        </c:rich>
      </c:tx>
      <c:layout>
        <c:manualLayout>
          <c:xMode val="factor"/>
          <c:yMode val="factor"/>
          <c:x val="-0.002"/>
          <c:y val="-0.01075"/>
        </c:manualLayout>
      </c:layout>
      <c:spPr>
        <a:noFill/>
        <a:ln>
          <a:noFill/>
        </a:ln>
      </c:spPr>
    </c:title>
    <c:plotArea>
      <c:layout>
        <c:manualLayout>
          <c:xMode val="edge"/>
          <c:yMode val="edge"/>
          <c:x val="-0.01775"/>
          <c:y val="0.241"/>
          <c:w val="0.99275"/>
          <c:h val="0.76"/>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'Resumen Céd Conciliada'!$A$24:$A$35</c:f>
              <c:strCache>
                <c:ptCount val="12"/>
                <c:pt idx="0">
                  <c:v>Elemento 13</c:v>
                </c:pt>
                <c:pt idx="1">
                  <c:v>Elemento 14</c:v>
                </c:pt>
                <c:pt idx="2">
                  <c:v>Elemento 15</c:v>
                </c:pt>
                <c:pt idx="3">
                  <c:v>Elemento 16</c:v>
                </c:pt>
                <c:pt idx="4">
                  <c:v>Elemento 17</c:v>
                </c:pt>
                <c:pt idx="5">
                  <c:v>Elemento 18</c:v>
                </c:pt>
                <c:pt idx="6">
                  <c:v>Elemento 19</c:v>
                </c:pt>
                <c:pt idx="7">
                  <c:v>Elemento 20</c:v>
                </c:pt>
                <c:pt idx="8">
                  <c:v>Elemento 21</c:v>
                </c:pt>
                <c:pt idx="9">
                  <c:v>Elemento 22</c:v>
                </c:pt>
                <c:pt idx="10">
                  <c:v>Elemento 23</c:v>
                </c:pt>
                <c:pt idx="11">
                  <c:v>Elemento 24</c:v>
                </c:pt>
              </c:strCache>
            </c:strRef>
          </c:cat>
          <c:val>
            <c:numRef>
              <c:f>'Resumen Céd Conciliada'!$E$24:$E$35</c:f>
              <c:numCache>
                <c:ptCount val="12"/>
                <c:pt idx="0">
                  <c:v>0.25</c:v>
                </c:pt>
                <c:pt idx="1">
                  <c:v>0.25</c:v>
                </c:pt>
                <c:pt idx="2">
                  <c:v>0.875</c:v>
                </c:pt>
                <c:pt idx="3">
                  <c:v>0</c:v>
                </c:pt>
                <c:pt idx="4">
                  <c:v>0.25</c:v>
                </c:pt>
                <c:pt idx="5">
                  <c:v>0</c:v>
                </c:pt>
                <c:pt idx="6">
                  <c:v>0.75</c:v>
                </c:pt>
                <c:pt idx="7">
                  <c:v>0.25</c:v>
                </c:pt>
                <c:pt idx="8">
                  <c:v>0.25</c:v>
                </c:pt>
                <c:pt idx="9">
                  <c:v>0.25</c:v>
                </c:pt>
                <c:pt idx="10">
                  <c:v>0.25</c:v>
                </c:pt>
                <c:pt idx="11">
                  <c:v>0.25</c:v>
                </c:pt>
              </c:numCache>
            </c:numRef>
          </c:val>
        </c:ser>
        <c:overlap val="-25"/>
        <c:axId val="5840193"/>
        <c:axId val="52561738"/>
      </c:barChart>
      <c:catAx>
        <c:axId val="5840193"/>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1000" b="0" i="0" u="none" baseline="0">
                <a:solidFill>
                  <a:srgbClr val="333333"/>
                </a:solidFill>
                <a:latin typeface="Calibri"/>
                <a:ea typeface="Calibri"/>
                <a:cs typeface="Calibri"/>
              </a:defRPr>
            </a:pPr>
          </a:p>
        </c:txPr>
        <c:crossAx val="52561738"/>
        <c:crosses val="autoZero"/>
        <c:auto val="1"/>
        <c:lblOffset val="100"/>
        <c:tickLblSkip val="1"/>
        <c:noMultiLvlLbl val="0"/>
      </c:catAx>
      <c:valAx>
        <c:axId val="52561738"/>
        <c:scaling>
          <c:orientation val="minMax"/>
        </c:scaling>
        <c:axPos val="l"/>
        <c:delete val="1"/>
        <c:majorTickMark val="out"/>
        <c:minorTickMark val="none"/>
        <c:tickLblPos val="nextTo"/>
        <c:crossAx val="5840193"/>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Norma 3 
</a:t>
            </a:r>
            <a:r>
              <a:rPr lang="en-US" cap="none" sz="1400" b="1" i="0" u="none" baseline="0">
                <a:solidFill>
                  <a:srgbClr val="333333"/>
                </a:solidFill>
                <a:latin typeface="Calibri"/>
                <a:ea typeface="Calibri"/>
                <a:cs typeface="Calibri"/>
              </a:rPr>
              <a:t>Actividades de Control</a:t>
            </a:r>
          </a:p>
        </c:rich>
      </c:tx>
      <c:layout>
        <c:manualLayout>
          <c:xMode val="factor"/>
          <c:yMode val="factor"/>
          <c:x val="-0.002"/>
          <c:y val="-0.01075"/>
        </c:manualLayout>
      </c:layout>
      <c:spPr>
        <a:noFill/>
        <a:ln>
          <a:noFill/>
        </a:ln>
      </c:spPr>
    </c:title>
    <c:plotArea>
      <c:layout>
        <c:manualLayout>
          <c:xMode val="edge"/>
          <c:yMode val="edge"/>
          <c:x val="0.3125"/>
          <c:y val="0.2855"/>
          <c:w val="0.369"/>
          <c:h val="0.624"/>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dLbls>
            <c:dLbl>
              <c:idx val="1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'Resumen Céd Conciliada'!$A$24:$A$35</c:f>
              <c:strCache>
                <c:ptCount val="12"/>
                <c:pt idx="0">
                  <c:v>Elemento 13</c:v>
                </c:pt>
                <c:pt idx="1">
                  <c:v>Elemento 14</c:v>
                </c:pt>
                <c:pt idx="2">
                  <c:v>Elemento 15</c:v>
                </c:pt>
                <c:pt idx="3">
                  <c:v>Elemento 16</c:v>
                </c:pt>
                <c:pt idx="4">
                  <c:v>Elemento 17</c:v>
                </c:pt>
                <c:pt idx="5">
                  <c:v>Elemento 18</c:v>
                </c:pt>
                <c:pt idx="6">
                  <c:v>Elemento 19</c:v>
                </c:pt>
                <c:pt idx="7">
                  <c:v>Elemento 20</c:v>
                </c:pt>
                <c:pt idx="8">
                  <c:v>Elemento 21</c:v>
                </c:pt>
                <c:pt idx="9">
                  <c:v>Elemento 22</c:v>
                </c:pt>
                <c:pt idx="10">
                  <c:v>Elemento 23</c:v>
                </c:pt>
                <c:pt idx="11">
                  <c:v>Elemento 24</c:v>
                </c:pt>
              </c:strCache>
            </c:strRef>
          </c:cat>
          <c:val>
            <c:numRef>
              <c:f>'Resumen Céd Conciliada'!$E$24:$E$35</c:f>
              <c:numCache>
                <c:ptCount val="12"/>
                <c:pt idx="0">
                  <c:v>0.25</c:v>
                </c:pt>
                <c:pt idx="1">
                  <c:v>0.25</c:v>
                </c:pt>
                <c:pt idx="2">
                  <c:v>0.875</c:v>
                </c:pt>
                <c:pt idx="3">
                  <c:v>0</c:v>
                </c:pt>
                <c:pt idx="4">
                  <c:v>0.25</c:v>
                </c:pt>
                <c:pt idx="5">
                  <c:v>0</c:v>
                </c:pt>
                <c:pt idx="6">
                  <c:v>0.75</c:v>
                </c:pt>
                <c:pt idx="7">
                  <c:v>0.25</c:v>
                </c:pt>
                <c:pt idx="8">
                  <c:v>0.25</c:v>
                </c:pt>
                <c:pt idx="9">
                  <c:v>0.25</c:v>
                </c:pt>
                <c:pt idx="10">
                  <c:v>0.25</c:v>
                </c:pt>
                <c:pt idx="11">
                  <c:v>0.25</c:v>
                </c:pt>
              </c:numCache>
            </c:numRef>
          </c:val>
        </c:ser>
        <c:axId val="3293595"/>
        <c:axId val="29642356"/>
      </c:radarChart>
      <c:catAx>
        <c:axId val="3293595"/>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333333"/>
                </a:solidFill>
                <a:latin typeface="Calibri"/>
                <a:ea typeface="Calibri"/>
                <a:cs typeface="Calibri"/>
              </a:defRPr>
            </a:pPr>
          </a:p>
        </c:txPr>
        <c:crossAx val="29642356"/>
        <c:crosses val="autoZero"/>
        <c:auto val="0"/>
        <c:lblOffset val="100"/>
        <c:tickLblSkip val="1"/>
        <c:noMultiLvlLbl val="0"/>
      </c:catAx>
      <c:valAx>
        <c:axId val="29642356"/>
        <c:scaling>
          <c:orientation val="minMax"/>
        </c:scaling>
        <c:axPos val="l"/>
        <c:majorGridlines>
          <c:spPr>
            <a:ln w="3175">
              <a:solidFill>
                <a:srgbClr val="C0C0C0"/>
              </a:solidFill>
            </a:ln>
          </c:spPr>
        </c:majorGridlines>
        <c:delete val="1"/>
        <c:majorTickMark val="out"/>
        <c:minorTickMark val="none"/>
        <c:tickLblPos val="none"/>
        <c:crossAx val="3293595"/>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Norma 4
</a:t>
            </a:r>
            <a:r>
              <a:rPr lang="en-US" cap="none" sz="1400" b="1" i="0" u="none" baseline="0">
                <a:solidFill>
                  <a:srgbClr val="333333"/>
                </a:solidFill>
                <a:latin typeface="Calibri"/>
                <a:ea typeface="Calibri"/>
                <a:cs typeface="Calibri"/>
              </a:rPr>
              <a:t>Información y Comunicación</a:t>
            </a:r>
          </a:p>
        </c:rich>
      </c:tx>
      <c:layout>
        <c:manualLayout>
          <c:xMode val="factor"/>
          <c:yMode val="factor"/>
          <c:x val="-0.002"/>
          <c:y val="-0.01075"/>
        </c:manualLayout>
      </c:layout>
      <c:spPr>
        <a:noFill/>
        <a:ln>
          <a:noFill/>
        </a:ln>
      </c:spPr>
    </c:title>
    <c:plotArea>
      <c:layout>
        <c:manualLayout>
          <c:xMode val="edge"/>
          <c:yMode val="edge"/>
          <c:x val="0.0185"/>
          <c:y val="0.241"/>
          <c:w val="0.9565"/>
          <c:h val="0.763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'Resumen Céd Conciliada'!$A$39:$A$44</c:f>
              <c:strCache>
                <c:ptCount val="6"/>
                <c:pt idx="0">
                  <c:v>Elemento 25</c:v>
                </c:pt>
                <c:pt idx="1">
                  <c:v>Elemento 26</c:v>
                </c:pt>
                <c:pt idx="2">
                  <c:v>Elemento 27</c:v>
                </c:pt>
                <c:pt idx="3">
                  <c:v>Elemento 28</c:v>
                </c:pt>
                <c:pt idx="4">
                  <c:v>Elemento 29</c:v>
                </c:pt>
                <c:pt idx="5">
                  <c:v>Elemento 30</c:v>
                </c:pt>
              </c:strCache>
            </c:strRef>
          </c:cat>
          <c:val>
            <c:numRef>
              <c:f>'Resumen Céd Conciliada'!$E$39:$E$44</c:f>
              <c:numCache>
                <c:ptCount val="6"/>
                <c:pt idx="0">
                  <c:v>0.25</c:v>
                </c:pt>
                <c:pt idx="1">
                  <c:v>0</c:v>
                </c:pt>
                <c:pt idx="2">
                  <c:v>1</c:v>
                </c:pt>
                <c:pt idx="3">
                  <c:v>0.25</c:v>
                </c:pt>
                <c:pt idx="4">
                  <c:v>0.75</c:v>
                </c:pt>
                <c:pt idx="5">
                  <c:v>0.3333333333333333</c:v>
                </c:pt>
              </c:numCache>
            </c:numRef>
          </c:val>
        </c:ser>
        <c:overlap val="-25"/>
        <c:axId val="65454613"/>
        <c:axId val="52220606"/>
      </c:barChart>
      <c:catAx>
        <c:axId val="6545461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333333"/>
                </a:solidFill>
                <a:latin typeface="Calibri"/>
                <a:ea typeface="Calibri"/>
                <a:cs typeface="Calibri"/>
              </a:defRPr>
            </a:pPr>
          </a:p>
        </c:txPr>
        <c:crossAx val="52220606"/>
        <c:crosses val="autoZero"/>
        <c:auto val="1"/>
        <c:lblOffset val="100"/>
        <c:tickLblSkip val="1"/>
        <c:noMultiLvlLbl val="0"/>
      </c:catAx>
      <c:valAx>
        <c:axId val="52220606"/>
        <c:scaling>
          <c:orientation val="minMax"/>
        </c:scaling>
        <c:axPos val="l"/>
        <c:delete val="1"/>
        <c:majorTickMark val="out"/>
        <c:minorTickMark val="none"/>
        <c:tickLblPos val="nextTo"/>
        <c:crossAx val="65454613"/>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Norma 4
</a:t>
            </a:r>
            <a:r>
              <a:rPr lang="en-US" cap="none" sz="1400" b="1" i="0" u="none" baseline="0">
                <a:solidFill>
                  <a:srgbClr val="333333"/>
                </a:solidFill>
                <a:latin typeface="Calibri"/>
                <a:ea typeface="Calibri"/>
                <a:cs typeface="Calibri"/>
              </a:rPr>
              <a:t>Información y Comunicación</a:t>
            </a:r>
          </a:p>
        </c:rich>
      </c:tx>
      <c:layout>
        <c:manualLayout>
          <c:xMode val="factor"/>
          <c:yMode val="factor"/>
          <c:x val="-0.002"/>
          <c:y val="-0.01075"/>
        </c:manualLayout>
      </c:layout>
      <c:spPr>
        <a:noFill/>
        <a:ln>
          <a:noFill/>
        </a:ln>
      </c:spPr>
    </c:title>
    <c:plotArea>
      <c:layout>
        <c:manualLayout>
          <c:xMode val="edge"/>
          <c:yMode val="edge"/>
          <c:x val="0.3125"/>
          <c:y val="0.2855"/>
          <c:w val="0.369"/>
          <c:h val="0.624"/>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'Resumen Céd Conciliada'!$A$39:$A$44</c:f>
              <c:strCache>
                <c:ptCount val="6"/>
                <c:pt idx="0">
                  <c:v>Elemento 25</c:v>
                </c:pt>
                <c:pt idx="1">
                  <c:v>Elemento 26</c:v>
                </c:pt>
                <c:pt idx="2">
                  <c:v>Elemento 27</c:v>
                </c:pt>
                <c:pt idx="3">
                  <c:v>Elemento 28</c:v>
                </c:pt>
                <c:pt idx="4">
                  <c:v>Elemento 29</c:v>
                </c:pt>
                <c:pt idx="5">
                  <c:v>Elemento 30</c:v>
                </c:pt>
              </c:strCache>
            </c:strRef>
          </c:cat>
          <c:val>
            <c:numRef>
              <c:f>'Resumen Céd Conciliada'!$E$39:$E$44</c:f>
              <c:numCache>
                <c:ptCount val="6"/>
                <c:pt idx="0">
                  <c:v>0.25</c:v>
                </c:pt>
                <c:pt idx="1">
                  <c:v>0</c:v>
                </c:pt>
                <c:pt idx="2">
                  <c:v>1</c:v>
                </c:pt>
                <c:pt idx="3">
                  <c:v>0.25</c:v>
                </c:pt>
                <c:pt idx="4">
                  <c:v>0.75</c:v>
                </c:pt>
                <c:pt idx="5">
                  <c:v>0.3333333333333333</c:v>
                </c:pt>
              </c:numCache>
            </c:numRef>
          </c:val>
        </c:ser>
        <c:axId val="223407"/>
        <c:axId val="2010664"/>
      </c:radarChart>
      <c:catAx>
        <c:axId val="223407"/>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333333"/>
                </a:solidFill>
                <a:latin typeface="Calibri"/>
                <a:ea typeface="Calibri"/>
                <a:cs typeface="Calibri"/>
              </a:defRPr>
            </a:pPr>
          </a:p>
        </c:txPr>
        <c:crossAx val="2010664"/>
        <c:crosses val="autoZero"/>
        <c:auto val="0"/>
        <c:lblOffset val="100"/>
        <c:tickLblSkip val="1"/>
        <c:noMultiLvlLbl val="0"/>
      </c:catAx>
      <c:valAx>
        <c:axId val="2010664"/>
        <c:scaling>
          <c:orientation val="minMax"/>
        </c:scaling>
        <c:axPos val="l"/>
        <c:majorGridlines>
          <c:spPr>
            <a:ln w="3175">
              <a:solidFill>
                <a:srgbClr val="C0C0C0"/>
              </a:solidFill>
            </a:ln>
          </c:spPr>
        </c:majorGridlines>
        <c:delete val="1"/>
        <c:majorTickMark val="out"/>
        <c:minorTickMark val="none"/>
        <c:tickLblPos val="none"/>
        <c:crossAx val="223407"/>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Norma 5
</a:t>
            </a:r>
            <a:r>
              <a:rPr lang="en-US" cap="none" sz="1400" b="1" i="0" u="none" baseline="0">
                <a:solidFill>
                  <a:srgbClr val="333333"/>
                </a:solidFill>
                <a:latin typeface="Calibri"/>
                <a:ea typeface="Calibri"/>
                <a:cs typeface="Calibri"/>
              </a:rPr>
              <a:t>Supervisión y Mejora Contínua</a:t>
            </a:r>
          </a:p>
        </c:rich>
      </c:tx>
      <c:layout>
        <c:manualLayout>
          <c:xMode val="factor"/>
          <c:yMode val="factor"/>
          <c:x val="-0.002"/>
          <c:y val="-0.01075"/>
        </c:manualLayout>
      </c:layout>
      <c:spPr>
        <a:noFill/>
        <a:ln>
          <a:noFill/>
        </a:ln>
      </c:spPr>
    </c:title>
    <c:plotArea>
      <c:layout>
        <c:manualLayout>
          <c:xMode val="edge"/>
          <c:yMode val="edge"/>
          <c:x val="0.0185"/>
          <c:y val="0.241"/>
          <c:w val="0.9565"/>
          <c:h val="0.763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'Resumen Céd Conciliada'!$A$48:$A$50</c:f>
              <c:strCache>
                <c:ptCount val="3"/>
                <c:pt idx="0">
                  <c:v>Elemento 31</c:v>
                </c:pt>
                <c:pt idx="1">
                  <c:v>Elemento 32</c:v>
                </c:pt>
                <c:pt idx="2">
                  <c:v>Elemento 33</c:v>
                </c:pt>
              </c:strCache>
            </c:strRef>
          </c:cat>
          <c:val>
            <c:numRef>
              <c:f>'Resumen Céd Conciliada'!$E$48:$E$50</c:f>
              <c:numCache>
                <c:ptCount val="3"/>
                <c:pt idx="0">
                  <c:v>0</c:v>
                </c:pt>
                <c:pt idx="1">
                  <c:v>0.25</c:v>
                </c:pt>
                <c:pt idx="2">
                  <c:v>0.16666666666666666</c:v>
                </c:pt>
              </c:numCache>
            </c:numRef>
          </c:val>
        </c:ser>
        <c:overlap val="-25"/>
        <c:axId val="18095977"/>
        <c:axId val="28646066"/>
      </c:barChart>
      <c:catAx>
        <c:axId val="1809597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333333"/>
                </a:solidFill>
                <a:latin typeface="Calibri"/>
                <a:ea typeface="Calibri"/>
                <a:cs typeface="Calibri"/>
              </a:defRPr>
            </a:pPr>
          </a:p>
        </c:txPr>
        <c:crossAx val="28646066"/>
        <c:crosses val="autoZero"/>
        <c:auto val="1"/>
        <c:lblOffset val="100"/>
        <c:tickLblSkip val="1"/>
        <c:noMultiLvlLbl val="0"/>
      </c:catAx>
      <c:valAx>
        <c:axId val="28646066"/>
        <c:scaling>
          <c:orientation val="minMax"/>
        </c:scaling>
        <c:axPos val="l"/>
        <c:delete val="1"/>
        <c:majorTickMark val="out"/>
        <c:minorTickMark val="none"/>
        <c:tickLblPos val="nextTo"/>
        <c:crossAx val="18095977"/>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1095375</xdr:colOff>
      <xdr:row>3</xdr:row>
      <xdr:rowOff>38100</xdr:rowOff>
    </xdr:to>
    <xdr:pic>
      <xdr:nvPicPr>
        <xdr:cNvPr id="1" name="Imagen 1" descr="C:\Users\Nayely\Downloads\LOGO-01.png"/>
        <xdr:cNvPicPr preferRelativeResize="1">
          <a:picLocks noChangeAspect="1"/>
        </xdr:cNvPicPr>
      </xdr:nvPicPr>
      <xdr:blipFill>
        <a:blip r:embed="rId1"/>
        <a:stretch>
          <a:fillRect/>
        </a:stretch>
      </xdr:blipFill>
      <xdr:spPr>
        <a:xfrm>
          <a:off x="0" y="0"/>
          <a:ext cx="16002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xdr:col>
      <xdr:colOff>523875</xdr:colOff>
      <xdr:row>1</xdr:row>
      <xdr:rowOff>276225</xdr:rowOff>
    </xdr:to>
    <xdr:pic>
      <xdr:nvPicPr>
        <xdr:cNvPr id="1" name="Imagen 1" descr="C:\Users\Nayely\Downloads\LOGO-01.png"/>
        <xdr:cNvPicPr preferRelativeResize="1">
          <a:picLocks noChangeAspect="1"/>
        </xdr:cNvPicPr>
      </xdr:nvPicPr>
      <xdr:blipFill>
        <a:blip r:embed="rId1"/>
        <a:srcRect l="5355" t="10092" r="5952" b="10856"/>
        <a:stretch>
          <a:fillRect/>
        </a:stretch>
      </xdr:blipFill>
      <xdr:spPr>
        <a:xfrm>
          <a:off x="19050" y="19050"/>
          <a:ext cx="1419225" cy="514350"/>
        </a:xfrm>
        <a:prstGeom prst="rect">
          <a:avLst/>
        </a:prstGeom>
        <a:noFill/>
        <a:ln w="9525" cmpd="sng">
          <a:noFill/>
        </a:ln>
      </xdr:spPr>
    </xdr:pic>
    <xdr:clientData/>
  </xdr:twoCellAnchor>
  <xdr:twoCellAnchor>
    <xdr:from>
      <xdr:col>0</xdr:col>
      <xdr:colOff>314325</xdr:colOff>
      <xdr:row>54</xdr:row>
      <xdr:rowOff>9525</xdr:rowOff>
    </xdr:from>
    <xdr:to>
      <xdr:col>1</xdr:col>
      <xdr:colOff>2238375</xdr:colOff>
      <xdr:row>60</xdr:row>
      <xdr:rowOff>9525</xdr:rowOff>
    </xdr:to>
    <xdr:sp>
      <xdr:nvSpPr>
        <xdr:cNvPr id="2" name="CuadroTexto 2"/>
        <xdr:cNvSpPr txBox="1">
          <a:spLocks noChangeArrowheads="1"/>
        </xdr:cNvSpPr>
      </xdr:nvSpPr>
      <xdr:spPr>
        <a:xfrm>
          <a:off x="314325" y="26098500"/>
          <a:ext cx="2838450" cy="1143000"/>
        </a:xfrm>
        <a:prstGeom prst="rect">
          <a:avLst/>
        </a:prstGeom>
        <a:solidFill>
          <a:srgbClr val="FFFFFF"/>
        </a:solidFill>
        <a:ln w="9525" cmpd="sng">
          <a:solidFill>
            <a:srgbClr val="A6A6A6"/>
          </a:solidFill>
          <a:headEnd type="none"/>
          <a:tailEnd type="none"/>
        </a:ln>
      </xdr:spPr>
      <xdr:txBody>
        <a:bodyPr vertOverflow="clip" wrap="square"/>
        <a:p>
          <a:pPr algn="ctr">
            <a:defRPr/>
          </a:pPr>
          <a:r>
            <a:rPr lang="en-US" cap="none" sz="800" b="1" i="0" u="none" baseline="0">
              <a:solidFill>
                <a:srgbClr val="000000"/>
              </a:solidFill>
              <a:latin typeface="Gotham Book"/>
              <a:ea typeface="Gotham Book"/>
              <a:cs typeface="Gotham Book"/>
            </a:rPr>
            <a:t>
</a:t>
          </a:r>
          <a:r>
            <a:rPr lang="en-US" cap="none" sz="800" b="1" i="0" u="none" baseline="0">
              <a:solidFill>
                <a:srgbClr val="000000"/>
              </a:solidFill>
              <a:latin typeface="Gotham Book"/>
              <a:ea typeface="Gotham Book"/>
              <a:cs typeface="Gotham Book"/>
            </a:rPr>
            <a:t>
</a:t>
          </a:r>
          <a:r>
            <a:rPr lang="en-US" cap="none" sz="800" b="1" i="0" u="none" baseline="0">
              <a:solidFill>
                <a:srgbClr val="000000"/>
              </a:solidFill>
              <a:latin typeface="Gotham Book"/>
              <a:ea typeface="Gotham Book"/>
              <a:cs typeface="Gotham Book"/>
            </a:rPr>
            <a:t>
</a:t>
          </a:r>
          <a:r>
            <a:rPr lang="en-US" cap="none" sz="800" b="1" i="0" u="none" baseline="0">
              <a:solidFill>
                <a:srgbClr val="000000"/>
              </a:solidFill>
              <a:latin typeface="Gotham Book"/>
              <a:ea typeface="Gotham Book"/>
              <a:cs typeface="Gotham Book"/>
            </a:rPr>
            <a:t>
</a:t>
          </a:r>
          <a:r>
            <a:rPr lang="en-US" cap="none" sz="800" b="1" i="0" u="none" baseline="0">
              <a:solidFill>
                <a:srgbClr val="000000"/>
              </a:solidFill>
              <a:latin typeface="Gotham Book"/>
              <a:ea typeface="Gotham Book"/>
              <a:cs typeface="Gotham Book"/>
            </a:rPr>
            <a:t>
</a:t>
          </a:r>
          <a:r>
            <a:rPr lang="en-US" cap="none" sz="800" b="1" i="0" u="none" baseline="0">
              <a:solidFill>
                <a:srgbClr val="000000"/>
              </a:solidFill>
              <a:latin typeface="Gotham Book"/>
              <a:ea typeface="Gotham Book"/>
              <a:cs typeface="Gotham Book"/>
            </a:rPr>
            <a:t>L.C. LAURA PATRICIA BELTRÁN SILVEYRA
</a:t>
          </a:r>
          <a:r>
            <a:rPr lang="en-US" cap="none" sz="800" b="1" i="0" u="none" baseline="0">
              <a:solidFill>
                <a:srgbClr val="000000"/>
              </a:solidFill>
              <a:latin typeface="Gotham Book"/>
              <a:ea typeface="Gotham Book"/>
              <a:cs typeface="Gotham Book"/>
            </a:rPr>
            <a:t>Coordinador de Control Interno</a:t>
          </a:r>
          <a:r>
            <a:rPr lang="en-US" cap="none" sz="800" b="1" i="0" u="none" baseline="0">
              <a:solidFill>
                <a:srgbClr val="000000"/>
              </a:solidFill>
              <a:latin typeface="Gotham Book"/>
              <a:ea typeface="Gotham Book"/>
              <a:cs typeface="Gotham Book"/>
            </a:rPr>
            <a:t> </a:t>
          </a:r>
        </a:p>
      </xdr:txBody>
    </xdr:sp>
    <xdr:clientData/>
  </xdr:twoCellAnchor>
  <xdr:twoCellAnchor>
    <xdr:from>
      <xdr:col>1</xdr:col>
      <xdr:colOff>2705100</xdr:colOff>
      <xdr:row>54</xdr:row>
      <xdr:rowOff>9525</xdr:rowOff>
    </xdr:from>
    <xdr:to>
      <xdr:col>4</xdr:col>
      <xdr:colOff>609600</xdr:colOff>
      <xdr:row>60</xdr:row>
      <xdr:rowOff>9525</xdr:rowOff>
    </xdr:to>
    <xdr:sp>
      <xdr:nvSpPr>
        <xdr:cNvPr id="3" name="CuadroTexto 3"/>
        <xdr:cNvSpPr txBox="1">
          <a:spLocks noChangeArrowheads="1"/>
        </xdr:cNvSpPr>
      </xdr:nvSpPr>
      <xdr:spPr>
        <a:xfrm>
          <a:off x="3619500" y="26098500"/>
          <a:ext cx="2762250" cy="1143000"/>
        </a:xfrm>
        <a:prstGeom prst="rect">
          <a:avLst/>
        </a:prstGeom>
        <a:solidFill>
          <a:srgbClr val="FFFFFF"/>
        </a:solidFill>
        <a:ln w="9525" cmpd="sng">
          <a:solidFill>
            <a:srgbClr val="A6A6A6"/>
          </a:solidFill>
          <a:headEnd type="none"/>
          <a:tailEnd type="none"/>
        </a:ln>
      </xdr:spPr>
      <xdr:txBody>
        <a:bodyPr vertOverflow="clip" wrap="square"/>
        <a:p>
          <a:pPr algn="ctr">
            <a:defRPr/>
          </a:pPr>
          <a:r>
            <a:rPr lang="en-US" cap="none" sz="800" b="1" i="0" u="none" baseline="0">
              <a:solidFill>
                <a:srgbClr val="000000"/>
              </a:solidFill>
              <a:latin typeface="Gotham Book"/>
              <a:ea typeface="Gotham Book"/>
              <a:cs typeface="Gotham Book"/>
            </a:rPr>
            <a:t>
</a:t>
          </a:r>
          <a:r>
            <a:rPr lang="en-US" cap="none" sz="800" b="1" i="0" u="none" baseline="0">
              <a:solidFill>
                <a:srgbClr val="000000"/>
              </a:solidFill>
              <a:latin typeface="Gotham Book"/>
              <a:ea typeface="Gotham Book"/>
              <a:cs typeface="Gotham Book"/>
            </a:rPr>
            <a:t>
</a:t>
          </a:r>
          <a:r>
            <a:rPr lang="en-US" cap="none" sz="800" b="1" i="0" u="none" baseline="0">
              <a:solidFill>
                <a:srgbClr val="000000"/>
              </a:solidFill>
              <a:latin typeface="Gotham Book"/>
              <a:ea typeface="Gotham Book"/>
              <a:cs typeface="Gotham Book"/>
            </a:rPr>
            <a:t>
</a:t>
          </a:r>
          <a:r>
            <a:rPr lang="en-US" cap="none" sz="800" b="1" i="0" u="none" baseline="0">
              <a:solidFill>
                <a:srgbClr val="000000"/>
              </a:solidFill>
              <a:latin typeface="Gotham Book"/>
              <a:ea typeface="Gotham Book"/>
              <a:cs typeface="Gotham Book"/>
            </a:rPr>
            <a:t>
</a:t>
          </a:r>
          <a:r>
            <a:rPr lang="en-US" cap="none" sz="800" b="1" i="0" u="none" baseline="0">
              <a:solidFill>
                <a:srgbClr val="000000"/>
              </a:solidFill>
              <a:latin typeface="Gotham Book"/>
              <a:ea typeface="Gotham Book"/>
              <a:cs typeface="Gotham Book"/>
            </a:rPr>
            <a:t>
</a:t>
          </a:r>
          <a:r>
            <a:rPr lang="en-US" cap="none" sz="800" b="1" i="0" u="none" baseline="0">
              <a:solidFill>
                <a:srgbClr val="000000"/>
              </a:solidFill>
              <a:latin typeface="Gotham Book"/>
              <a:ea typeface="Gotham Book"/>
              <a:cs typeface="Gotham Book"/>
            </a:rPr>
            <a:t>L.A.F. ULISES URIAS LERMA
</a:t>
          </a:r>
          <a:r>
            <a:rPr lang="en-US" cap="none" sz="800" b="1" i="0" u="none" baseline="0">
              <a:solidFill>
                <a:srgbClr val="000000"/>
              </a:solidFill>
              <a:latin typeface="Gotham Book"/>
              <a:ea typeface="Gotham Book"/>
              <a:cs typeface="Gotham Book"/>
            </a:rPr>
            <a:t>Enlace de Control Interno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1200150</xdr:colOff>
      <xdr:row>3</xdr:row>
      <xdr:rowOff>38100</xdr:rowOff>
    </xdr:to>
    <xdr:pic>
      <xdr:nvPicPr>
        <xdr:cNvPr id="1" name="Imagen 1" descr="C:\Users\Nayely\Downloads\LOGO-01.png"/>
        <xdr:cNvPicPr preferRelativeResize="1">
          <a:picLocks noChangeAspect="1"/>
        </xdr:cNvPicPr>
      </xdr:nvPicPr>
      <xdr:blipFill>
        <a:blip r:embed="rId1"/>
        <a:stretch>
          <a:fillRect/>
        </a:stretch>
      </xdr:blipFill>
      <xdr:spPr>
        <a:xfrm>
          <a:off x="0" y="0"/>
          <a:ext cx="160020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xdr:col>
      <xdr:colOff>523875</xdr:colOff>
      <xdr:row>1</xdr:row>
      <xdr:rowOff>390525</xdr:rowOff>
    </xdr:to>
    <xdr:pic>
      <xdr:nvPicPr>
        <xdr:cNvPr id="1" name="Imagen 1" descr="C:\Users\Nayely\Downloads\LOGO-01.png"/>
        <xdr:cNvPicPr preferRelativeResize="1">
          <a:picLocks noChangeAspect="1"/>
        </xdr:cNvPicPr>
      </xdr:nvPicPr>
      <xdr:blipFill>
        <a:blip r:embed="rId1"/>
        <a:srcRect l="5355" t="10092" r="5952" b="10856"/>
        <a:stretch>
          <a:fillRect/>
        </a:stretch>
      </xdr:blipFill>
      <xdr:spPr>
        <a:xfrm>
          <a:off x="19050" y="19050"/>
          <a:ext cx="1419225" cy="533400"/>
        </a:xfrm>
        <a:prstGeom prst="rect">
          <a:avLst/>
        </a:prstGeom>
        <a:noFill/>
        <a:ln w="9525" cmpd="sng">
          <a:noFill/>
        </a:ln>
      </xdr:spPr>
    </xdr:pic>
    <xdr:clientData/>
  </xdr:twoCellAnchor>
  <xdr:twoCellAnchor>
    <xdr:from>
      <xdr:col>0</xdr:col>
      <xdr:colOff>285750</xdr:colOff>
      <xdr:row>52</xdr:row>
      <xdr:rowOff>123825</xdr:rowOff>
    </xdr:from>
    <xdr:to>
      <xdr:col>1</xdr:col>
      <xdr:colOff>2209800</xdr:colOff>
      <xdr:row>58</xdr:row>
      <xdr:rowOff>133350</xdr:rowOff>
    </xdr:to>
    <xdr:sp>
      <xdr:nvSpPr>
        <xdr:cNvPr id="2" name="CuadroTexto 4"/>
        <xdr:cNvSpPr txBox="1">
          <a:spLocks noChangeArrowheads="1"/>
        </xdr:cNvSpPr>
      </xdr:nvSpPr>
      <xdr:spPr>
        <a:xfrm>
          <a:off x="285750" y="25736550"/>
          <a:ext cx="2838450" cy="1152525"/>
        </a:xfrm>
        <a:prstGeom prst="rect">
          <a:avLst/>
        </a:prstGeom>
        <a:solidFill>
          <a:srgbClr val="FFFFFF"/>
        </a:solidFill>
        <a:ln w="9525" cmpd="sng">
          <a:solidFill>
            <a:srgbClr val="A6A6A6"/>
          </a:solidFill>
          <a:headEnd type="none"/>
          <a:tailEnd type="none"/>
        </a:ln>
      </xdr:spPr>
      <xdr:txBody>
        <a:bodyPr vertOverflow="clip" wrap="square"/>
        <a:p>
          <a:pPr algn="ctr">
            <a:defRPr/>
          </a:pPr>
          <a:r>
            <a:rPr lang="en-US" cap="none" sz="800" b="1" i="0" u="none" baseline="0">
              <a:solidFill>
                <a:srgbClr val="000000"/>
              </a:solidFill>
              <a:latin typeface="Gotham Book"/>
              <a:ea typeface="Gotham Book"/>
              <a:cs typeface="Gotham Book"/>
            </a:rPr>
            <a:t>
</a:t>
          </a:r>
          <a:r>
            <a:rPr lang="en-US" cap="none" sz="800" b="1" i="0" u="none" baseline="0">
              <a:solidFill>
                <a:srgbClr val="000000"/>
              </a:solidFill>
              <a:latin typeface="Gotham Book"/>
              <a:ea typeface="Gotham Book"/>
              <a:cs typeface="Gotham Book"/>
            </a:rPr>
            <a:t>
</a:t>
          </a:r>
          <a:r>
            <a:rPr lang="en-US" cap="none" sz="800" b="1" i="0" u="none" baseline="0">
              <a:solidFill>
                <a:srgbClr val="000000"/>
              </a:solidFill>
              <a:latin typeface="Gotham Book"/>
              <a:ea typeface="Gotham Book"/>
              <a:cs typeface="Gotham Book"/>
            </a:rPr>
            <a:t>
</a:t>
          </a:r>
          <a:r>
            <a:rPr lang="en-US" cap="none" sz="800" b="1" i="0" u="none" baseline="0">
              <a:solidFill>
                <a:srgbClr val="000000"/>
              </a:solidFill>
              <a:latin typeface="Gotham Book"/>
              <a:ea typeface="Gotham Book"/>
              <a:cs typeface="Gotham Book"/>
            </a:rPr>
            <a:t>
</a:t>
          </a:r>
          <a:r>
            <a:rPr lang="en-US" cap="none" sz="800" b="1" i="0" u="none" baseline="0">
              <a:solidFill>
                <a:srgbClr val="000000"/>
              </a:solidFill>
              <a:latin typeface="Gotham Book"/>
              <a:ea typeface="Gotham Book"/>
              <a:cs typeface="Gotham Book"/>
            </a:rPr>
            <a:t>
</a:t>
          </a:r>
          <a:r>
            <a:rPr lang="en-US" cap="none" sz="800" b="1" i="0" u="none" baseline="0">
              <a:solidFill>
                <a:srgbClr val="000000"/>
              </a:solidFill>
              <a:latin typeface="Gotham Book"/>
              <a:ea typeface="Gotham Book"/>
              <a:cs typeface="Gotham Book"/>
            </a:rPr>
            <a:t>L.C.</a:t>
          </a:r>
          <a:r>
            <a:rPr lang="en-US" cap="none" sz="800" b="1" i="0" u="none" baseline="0">
              <a:solidFill>
                <a:srgbClr val="000000"/>
              </a:solidFill>
              <a:latin typeface="Gotham Book"/>
              <a:ea typeface="Gotham Book"/>
              <a:cs typeface="Gotham Book"/>
            </a:rPr>
            <a:t> Laura Patricia Beltrán Silveyra</a:t>
          </a:r>
          <a:r>
            <a:rPr lang="en-US" cap="none" sz="800" b="1" i="0" u="none" baseline="0">
              <a:solidFill>
                <a:srgbClr val="000000"/>
              </a:solidFill>
              <a:latin typeface="Gotham Book"/>
              <a:ea typeface="Gotham Book"/>
              <a:cs typeface="Gotham Book"/>
            </a:rPr>
            <a:t>
</a:t>
          </a:r>
          <a:r>
            <a:rPr lang="en-US" cap="none" sz="800" b="1" i="0" u="none" baseline="0">
              <a:solidFill>
                <a:srgbClr val="000000"/>
              </a:solidFill>
              <a:latin typeface="Gotham Book"/>
              <a:ea typeface="Gotham Book"/>
              <a:cs typeface="Gotham Book"/>
            </a:rPr>
            <a:t>Coordinador de Control Interno</a:t>
          </a:r>
          <a:r>
            <a:rPr lang="en-US" cap="none" sz="800" b="1" i="0" u="none" baseline="0">
              <a:solidFill>
                <a:srgbClr val="000000"/>
              </a:solidFill>
              <a:latin typeface="Gotham Book"/>
              <a:ea typeface="Gotham Book"/>
              <a:cs typeface="Gotham Book"/>
            </a:rPr>
            <a:t> </a:t>
          </a:r>
        </a:p>
      </xdr:txBody>
    </xdr:sp>
    <xdr:clientData/>
  </xdr:twoCellAnchor>
  <xdr:twoCellAnchor>
    <xdr:from>
      <xdr:col>1</xdr:col>
      <xdr:colOff>2676525</xdr:colOff>
      <xdr:row>52</xdr:row>
      <xdr:rowOff>133350</xdr:rowOff>
    </xdr:from>
    <xdr:to>
      <xdr:col>4</xdr:col>
      <xdr:colOff>581025</xdr:colOff>
      <xdr:row>58</xdr:row>
      <xdr:rowOff>133350</xdr:rowOff>
    </xdr:to>
    <xdr:sp>
      <xdr:nvSpPr>
        <xdr:cNvPr id="3" name="CuadroTexto 6"/>
        <xdr:cNvSpPr txBox="1">
          <a:spLocks noChangeArrowheads="1"/>
        </xdr:cNvSpPr>
      </xdr:nvSpPr>
      <xdr:spPr>
        <a:xfrm>
          <a:off x="3590925" y="25746075"/>
          <a:ext cx="2714625" cy="1143000"/>
        </a:xfrm>
        <a:prstGeom prst="rect">
          <a:avLst/>
        </a:prstGeom>
        <a:solidFill>
          <a:srgbClr val="FFFFFF"/>
        </a:solidFill>
        <a:ln w="9525" cmpd="sng">
          <a:solidFill>
            <a:srgbClr val="A6A6A6"/>
          </a:solidFill>
          <a:headEnd type="none"/>
          <a:tailEnd type="none"/>
        </a:ln>
      </xdr:spPr>
      <xdr:txBody>
        <a:bodyPr vertOverflow="clip" wrap="square"/>
        <a:p>
          <a:pPr algn="ctr">
            <a:defRPr/>
          </a:pPr>
          <a:r>
            <a:rPr lang="en-US" cap="none" sz="800" b="1" i="0" u="none" baseline="0">
              <a:solidFill>
                <a:srgbClr val="000000"/>
              </a:solidFill>
              <a:latin typeface="Gotham Book"/>
              <a:ea typeface="Gotham Book"/>
              <a:cs typeface="Gotham Book"/>
            </a:rPr>
            <a:t>
</a:t>
          </a:r>
          <a:r>
            <a:rPr lang="en-US" cap="none" sz="800" b="1" i="0" u="none" baseline="0">
              <a:solidFill>
                <a:srgbClr val="000000"/>
              </a:solidFill>
              <a:latin typeface="Gotham Book"/>
              <a:ea typeface="Gotham Book"/>
              <a:cs typeface="Gotham Book"/>
            </a:rPr>
            <a:t>
</a:t>
          </a:r>
          <a:r>
            <a:rPr lang="en-US" cap="none" sz="800" b="1" i="0" u="none" baseline="0">
              <a:solidFill>
                <a:srgbClr val="000000"/>
              </a:solidFill>
              <a:latin typeface="Gotham Book"/>
              <a:ea typeface="Gotham Book"/>
              <a:cs typeface="Gotham Book"/>
            </a:rPr>
            <a:t>
</a:t>
          </a:r>
          <a:r>
            <a:rPr lang="en-US" cap="none" sz="800" b="1" i="0" u="none" baseline="0">
              <a:solidFill>
                <a:srgbClr val="000000"/>
              </a:solidFill>
              <a:latin typeface="Gotham Book"/>
              <a:ea typeface="Gotham Book"/>
              <a:cs typeface="Gotham Book"/>
            </a:rPr>
            <a:t>
</a:t>
          </a:r>
          <a:r>
            <a:rPr lang="en-US" cap="none" sz="800" b="1" i="0" u="none" baseline="0">
              <a:solidFill>
                <a:srgbClr val="000000"/>
              </a:solidFill>
              <a:latin typeface="Gotham Book"/>
              <a:ea typeface="Gotham Book"/>
              <a:cs typeface="Gotham Book"/>
            </a:rPr>
            <a:t>
</a:t>
          </a:r>
          <a:r>
            <a:rPr lang="en-US" cap="none" sz="800" b="1" i="0" u="none" baseline="0">
              <a:solidFill>
                <a:srgbClr val="000000"/>
              </a:solidFill>
              <a:latin typeface="Gotham Book"/>
              <a:ea typeface="Gotham Book"/>
              <a:cs typeface="Gotham Book"/>
            </a:rPr>
            <a:t>L.A.F.</a:t>
          </a:r>
          <a:r>
            <a:rPr lang="en-US" cap="none" sz="800" b="1" i="0" u="none" baseline="0">
              <a:solidFill>
                <a:srgbClr val="000000"/>
              </a:solidFill>
              <a:latin typeface="Gotham Book"/>
              <a:ea typeface="Gotham Book"/>
              <a:cs typeface="Gotham Book"/>
            </a:rPr>
            <a:t> Ulises Urias Lerma</a:t>
          </a:r>
          <a:r>
            <a:rPr lang="en-US" cap="none" sz="800" b="1" i="0" u="none" baseline="0">
              <a:solidFill>
                <a:srgbClr val="000000"/>
              </a:solidFill>
              <a:latin typeface="Gotham Book"/>
              <a:ea typeface="Gotham Book"/>
              <a:cs typeface="Gotham Book"/>
            </a:rPr>
            <a:t>
</a:t>
          </a:r>
          <a:r>
            <a:rPr lang="en-US" cap="none" sz="800" b="1" i="0" u="none" baseline="0">
              <a:solidFill>
                <a:srgbClr val="000000"/>
              </a:solidFill>
              <a:latin typeface="Gotham Book"/>
              <a:ea typeface="Gotham Book"/>
              <a:cs typeface="Gotham Book"/>
            </a:rPr>
            <a:t>Enlace de Control Interno </a:t>
          </a:r>
        </a:p>
      </xdr:txBody>
    </xdr:sp>
    <xdr:clientData/>
  </xdr:twoCellAnchor>
  <xdr:twoCellAnchor>
    <xdr:from>
      <xdr:col>0</xdr:col>
      <xdr:colOff>266700</xdr:colOff>
      <xdr:row>59</xdr:row>
      <xdr:rowOff>104775</xdr:rowOff>
    </xdr:from>
    <xdr:to>
      <xdr:col>1</xdr:col>
      <xdr:colOff>2190750</xdr:colOff>
      <xdr:row>65</xdr:row>
      <xdr:rowOff>104775</xdr:rowOff>
    </xdr:to>
    <xdr:sp>
      <xdr:nvSpPr>
        <xdr:cNvPr id="4" name="CuadroTexto 5"/>
        <xdr:cNvSpPr txBox="1">
          <a:spLocks noChangeArrowheads="1"/>
        </xdr:cNvSpPr>
      </xdr:nvSpPr>
      <xdr:spPr>
        <a:xfrm>
          <a:off x="266700" y="27051000"/>
          <a:ext cx="2838450" cy="1143000"/>
        </a:xfrm>
        <a:prstGeom prst="rect">
          <a:avLst/>
        </a:prstGeom>
        <a:solidFill>
          <a:srgbClr val="FFFFFF"/>
        </a:solidFill>
        <a:ln w="9525" cmpd="sng">
          <a:solidFill>
            <a:srgbClr val="A6A6A6"/>
          </a:solidFill>
          <a:headEnd type="none"/>
          <a:tailEnd type="none"/>
        </a:ln>
      </xdr:spPr>
      <xdr:txBody>
        <a:bodyPr vertOverflow="clip" wrap="square"/>
        <a:p>
          <a:pPr algn="ctr">
            <a:defRPr/>
          </a:pPr>
          <a:r>
            <a:rPr lang="en-US" cap="none" sz="800" b="1" i="0" u="none" baseline="0">
              <a:solidFill>
                <a:srgbClr val="000000"/>
              </a:solidFill>
              <a:latin typeface="Gotham Book"/>
              <a:ea typeface="Gotham Book"/>
              <a:cs typeface="Gotham Book"/>
            </a:rPr>
            <a:t>
</a:t>
          </a:r>
          <a:r>
            <a:rPr lang="en-US" cap="none" sz="800" b="1" i="0" u="none" baseline="0">
              <a:solidFill>
                <a:srgbClr val="000000"/>
              </a:solidFill>
              <a:latin typeface="Gotham Book"/>
              <a:ea typeface="Gotham Book"/>
              <a:cs typeface="Gotham Book"/>
            </a:rPr>
            <a:t>
</a:t>
          </a:r>
          <a:r>
            <a:rPr lang="en-US" cap="none" sz="800" b="1" i="0" u="none" baseline="0">
              <a:solidFill>
                <a:srgbClr val="000000"/>
              </a:solidFill>
              <a:latin typeface="Gotham Book"/>
              <a:ea typeface="Gotham Book"/>
              <a:cs typeface="Gotham Book"/>
            </a:rPr>
            <a:t>
</a:t>
          </a:r>
          <a:r>
            <a:rPr lang="en-US" cap="none" sz="800" b="1" i="0" u="none" baseline="0">
              <a:solidFill>
                <a:srgbClr val="000000"/>
              </a:solidFill>
              <a:latin typeface="Gotham Book"/>
              <a:ea typeface="Gotham Book"/>
              <a:cs typeface="Gotham Book"/>
            </a:rPr>
            <a:t>
</a:t>
          </a:r>
          <a:r>
            <a:rPr lang="en-US" cap="none" sz="800" b="1" i="0" u="none" baseline="0">
              <a:solidFill>
                <a:srgbClr val="000000"/>
              </a:solidFill>
              <a:latin typeface="Gotham Book"/>
              <a:ea typeface="Gotham Book"/>
              <a:cs typeface="Gotham Book"/>
            </a:rPr>
            <a:t>
</a:t>
          </a:r>
          <a:r>
            <a:rPr lang="en-US" cap="none" sz="800" b="1" i="0" u="none" baseline="0">
              <a:solidFill>
                <a:srgbClr val="000000"/>
              </a:solidFill>
              <a:latin typeface="Gotham Book"/>
              <a:ea typeface="Gotham Book"/>
              <a:cs typeface="Gotham Book"/>
            </a:rPr>
            <a:t>C.P.</a:t>
          </a:r>
          <a:r>
            <a:rPr lang="en-US" cap="none" sz="800" b="1" i="0" u="none" baseline="0">
              <a:solidFill>
                <a:srgbClr val="000000"/>
              </a:solidFill>
              <a:latin typeface="Gotham Book"/>
              <a:ea typeface="Gotham Book"/>
              <a:cs typeface="Gotham Book"/>
            </a:rPr>
            <a:t> Raúl Florencio Aguilera Celaya</a:t>
          </a:r>
          <a:r>
            <a:rPr lang="en-US" cap="none" sz="800" b="1" i="0" u="none" baseline="0">
              <a:solidFill>
                <a:srgbClr val="000000"/>
              </a:solidFill>
              <a:latin typeface="Gotham Book"/>
              <a:ea typeface="Gotham Book"/>
              <a:cs typeface="Gotham Book"/>
            </a:rPr>
            <a:t>
</a:t>
          </a:r>
          <a:r>
            <a:rPr lang="en-US" cap="none" sz="800" b="1" i="0" u="none" baseline="0">
              <a:solidFill>
                <a:srgbClr val="000000"/>
              </a:solidFill>
              <a:latin typeface="Gotham Book"/>
              <a:ea typeface="Gotham Book"/>
              <a:cs typeface="Gotham Book"/>
            </a:rPr>
            <a:t>Responsable OIC / SFP</a:t>
          </a:r>
        </a:p>
      </xdr:txBody>
    </xdr:sp>
    <xdr:clientData/>
  </xdr:twoCellAnchor>
  <xdr:twoCellAnchor>
    <xdr:from>
      <xdr:col>1</xdr:col>
      <xdr:colOff>2657475</xdr:colOff>
      <xdr:row>59</xdr:row>
      <xdr:rowOff>104775</xdr:rowOff>
    </xdr:from>
    <xdr:to>
      <xdr:col>4</xdr:col>
      <xdr:colOff>561975</xdr:colOff>
      <xdr:row>65</xdr:row>
      <xdr:rowOff>104775</xdr:rowOff>
    </xdr:to>
    <xdr:sp>
      <xdr:nvSpPr>
        <xdr:cNvPr id="5" name="CuadroTexto 7"/>
        <xdr:cNvSpPr txBox="1">
          <a:spLocks noChangeArrowheads="1"/>
        </xdr:cNvSpPr>
      </xdr:nvSpPr>
      <xdr:spPr>
        <a:xfrm>
          <a:off x="3571875" y="27051000"/>
          <a:ext cx="2714625" cy="1143000"/>
        </a:xfrm>
        <a:prstGeom prst="rect">
          <a:avLst/>
        </a:prstGeom>
        <a:solidFill>
          <a:srgbClr val="FFFFFF"/>
        </a:solidFill>
        <a:ln w="9525" cmpd="sng">
          <a:solidFill>
            <a:srgbClr val="A6A6A6"/>
          </a:solidFill>
          <a:headEnd type="none"/>
          <a:tailEnd type="none"/>
        </a:ln>
      </xdr:spPr>
      <xdr:txBody>
        <a:bodyPr vertOverflow="clip" wrap="square"/>
        <a:p>
          <a:pPr algn="ctr">
            <a:defRPr/>
          </a:pPr>
          <a:r>
            <a:rPr lang="en-US" cap="none" sz="800" b="1" i="0" u="none" baseline="0">
              <a:solidFill>
                <a:srgbClr val="000000"/>
              </a:solidFill>
              <a:latin typeface="Gotham Book"/>
              <a:ea typeface="Gotham Book"/>
              <a:cs typeface="Gotham Book"/>
            </a:rPr>
            <a:t>
</a:t>
          </a:r>
          <a:r>
            <a:rPr lang="en-US" cap="none" sz="800" b="1" i="0" u="none" baseline="0">
              <a:solidFill>
                <a:srgbClr val="000000"/>
              </a:solidFill>
              <a:latin typeface="Gotham Book"/>
              <a:ea typeface="Gotham Book"/>
              <a:cs typeface="Gotham Book"/>
            </a:rPr>
            <a:t>
</a:t>
          </a:r>
          <a:r>
            <a:rPr lang="en-US" cap="none" sz="800" b="1" i="0" u="none" baseline="0">
              <a:solidFill>
                <a:srgbClr val="000000"/>
              </a:solidFill>
              <a:latin typeface="Gotham Book"/>
              <a:ea typeface="Gotham Book"/>
              <a:cs typeface="Gotham Book"/>
            </a:rPr>
            <a:t>
</a:t>
          </a:r>
          <a:r>
            <a:rPr lang="en-US" cap="none" sz="800" b="1" i="0" u="none" baseline="0">
              <a:solidFill>
                <a:srgbClr val="000000"/>
              </a:solidFill>
              <a:latin typeface="Gotham Book"/>
              <a:ea typeface="Gotham Book"/>
              <a:cs typeface="Gotham Book"/>
            </a:rPr>
            <a:t>
</a:t>
          </a:r>
          <a:r>
            <a:rPr lang="en-US" cap="none" sz="800" b="1" i="0" u="none" baseline="0">
              <a:solidFill>
                <a:srgbClr val="000000"/>
              </a:solidFill>
              <a:latin typeface="Gotham Book"/>
              <a:ea typeface="Gotham Book"/>
              <a:cs typeface="Gotham Book"/>
            </a:rPr>
            <a:t>
</a:t>
          </a:r>
          <a:r>
            <a:rPr lang="en-US" cap="none" sz="800" b="1" i="0" u="none" baseline="0">
              <a:solidFill>
                <a:srgbClr val="000000"/>
              </a:solidFill>
              <a:latin typeface="Gotham Book"/>
              <a:ea typeface="Gotham Book"/>
              <a:cs typeface="Gotham Book"/>
            </a:rPr>
            <a:t>Dr.</a:t>
          </a:r>
          <a:r>
            <a:rPr lang="en-US" cap="none" sz="800" b="1" i="0" u="none" baseline="0">
              <a:solidFill>
                <a:srgbClr val="000000"/>
              </a:solidFill>
              <a:latin typeface="Gotham Book"/>
              <a:ea typeface="Gotham Book"/>
              <a:cs typeface="Gotham Book"/>
            </a:rPr>
            <a:t> Carlos González Herrera</a:t>
          </a:r>
          <a:r>
            <a:rPr lang="en-US" cap="none" sz="800" b="1" i="0" u="none" baseline="0">
              <a:solidFill>
                <a:srgbClr val="000000"/>
              </a:solidFill>
              <a:latin typeface="Gotham Book"/>
              <a:ea typeface="Gotham Book"/>
              <a:cs typeface="Gotham Book"/>
            </a:rPr>
            <a:t>
</a:t>
          </a:r>
          <a:r>
            <a:rPr lang="en-US" cap="none" sz="800" b="1" i="0" u="none" baseline="0">
              <a:solidFill>
                <a:srgbClr val="000000"/>
              </a:solidFill>
              <a:latin typeface="Gotham Book"/>
              <a:ea typeface="Gotham Book"/>
              <a:cs typeface="Gotham Book"/>
            </a:rPr>
            <a:t>Titular de la Dependencia o Entidad</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657225</xdr:colOff>
      <xdr:row>1</xdr:row>
      <xdr:rowOff>257175</xdr:rowOff>
    </xdr:to>
    <xdr:pic>
      <xdr:nvPicPr>
        <xdr:cNvPr id="1" name="Imagen 2" descr="C:\Users\Nayely\Downloads\LOGO-01.png"/>
        <xdr:cNvPicPr preferRelativeResize="1">
          <a:picLocks noChangeAspect="1"/>
        </xdr:cNvPicPr>
      </xdr:nvPicPr>
      <xdr:blipFill>
        <a:blip r:embed="rId1"/>
        <a:srcRect l="5355" t="10092" r="5952" b="10856"/>
        <a:stretch>
          <a:fillRect/>
        </a:stretch>
      </xdr:blipFill>
      <xdr:spPr>
        <a:xfrm>
          <a:off x="0" y="0"/>
          <a:ext cx="1419225" cy="514350"/>
        </a:xfrm>
        <a:prstGeom prst="rect">
          <a:avLst/>
        </a:prstGeom>
        <a:noFill/>
        <a:ln w="9525" cmpd="sng">
          <a:noFill/>
        </a:ln>
      </xdr:spPr>
    </xdr:pic>
    <xdr:clientData/>
  </xdr:twoCellAnchor>
  <xdr:twoCellAnchor>
    <xdr:from>
      <xdr:col>0</xdr:col>
      <xdr:colOff>133350</xdr:colOff>
      <xdr:row>5</xdr:row>
      <xdr:rowOff>66675</xdr:rowOff>
    </xdr:from>
    <xdr:to>
      <xdr:col>6</xdr:col>
      <xdr:colOff>133350</xdr:colOff>
      <xdr:row>19</xdr:row>
      <xdr:rowOff>142875</xdr:rowOff>
    </xdr:to>
    <xdr:graphicFrame>
      <xdr:nvGraphicFramePr>
        <xdr:cNvPr id="2" name="Gráfico 13"/>
        <xdr:cNvGraphicFramePr/>
      </xdr:nvGraphicFramePr>
      <xdr:xfrm>
        <a:off x="133350" y="1257300"/>
        <a:ext cx="4572000" cy="2743200"/>
      </xdr:xfrm>
      <a:graphic>
        <a:graphicData uri="http://schemas.openxmlformats.org/drawingml/2006/chart">
          <c:chart xmlns:c="http://schemas.openxmlformats.org/drawingml/2006/chart" r:id="rId2"/>
        </a:graphicData>
      </a:graphic>
    </xdr:graphicFrame>
    <xdr:clientData/>
  </xdr:twoCellAnchor>
  <xdr:twoCellAnchor>
    <xdr:from>
      <xdr:col>6</xdr:col>
      <xdr:colOff>295275</xdr:colOff>
      <xdr:row>5</xdr:row>
      <xdr:rowOff>66675</xdr:rowOff>
    </xdr:from>
    <xdr:to>
      <xdr:col>12</xdr:col>
      <xdr:colOff>295275</xdr:colOff>
      <xdr:row>19</xdr:row>
      <xdr:rowOff>142875</xdr:rowOff>
    </xdr:to>
    <xdr:graphicFrame>
      <xdr:nvGraphicFramePr>
        <xdr:cNvPr id="3" name="Gráfico 14"/>
        <xdr:cNvGraphicFramePr/>
      </xdr:nvGraphicFramePr>
      <xdr:xfrm>
        <a:off x="4867275" y="1257300"/>
        <a:ext cx="4572000" cy="2743200"/>
      </xdr:xfrm>
      <a:graphic>
        <a:graphicData uri="http://schemas.openxmlformats.org/drawingml/2006/chart">
          <c:chart xmlns:c="http://schemas.openxmlformats.org/drawingml/2006/chart" r:id="rId3"/>
        </a:graphicData>
      </a:graphic>
    </xdr:graphicFrame>
    <xdr:clientData/>
  </xdr:twoCellAnchor>
  <xdr:twoCellAnchor>
    <xdr:from>
      <xdr:col>0</xdr:col>
      <xdr:colOff>133350</xdr:colOff>
      <xdr:row>20</xdr:row>
      <xdr:rowOff>66675</xdr:rowOff>
    </xdr:from>
    <xdr:to>
      <xdr:col>6</xdr:col>
      <xdr:colOff>133350</xdr:colOff>
      <xdr:row>34</xdr:row>
      <xdr:rowOff>142875</xdr:rowOff>
    </xdr:to>
    <xdr:graphicFrame>
      <xdr:nvGraphicFramePr>
        <xdr:cNvPr id="4" name="Gráfico 4"/>
        <xdr:cNvGraphicFramePr/>
      </xdr:nvGraphicFramePr>
      <xdr:xfrm>
        <a:off x="133350" y="4114800"/>
        <a:ext cx="4572000" cy="2743200"/>
      </xdr:xfrm>
      <a:graphic>
        <a:graphicData uri="http://schemas.openxmlformats.org/drawingml/2006/chart">
          <c:chart xmlns:c="http://schemas.openxmlformats.org/drawingml/2006/chart" r:id="rId4"/>
        </a:graphicData>
      </a:graphic>
    </xdr:graphicFrame>
    <xdr:clientData/>
  </xdr:twoCellAnchor>
  <xdr:twoCellAnchor>
    <xdr:from>
      <xdr:col>6</xdr:col>
      <xdr:colOff>304800</xdr:colOff>
      <xdr:row>20</xdr:row>
      <xdr:rowOff>76200</xdr:rowOff>
    </xdr:from>
    <xdr:to>
      <xdr:col>12</xdr:col>
      <xdr:colOff>304800</xdr:colOff>
      <xdr:row>34</xdr:row>
      <xdr:rowOff>152400</xdr:rowOff>
    </xdr:to>
    <xdr:graphicFrame>
      <xdr:nvGraphicFramePr>
        <xdr:cNvPr id="5" name="Gráfico 5"/>
        <xdr:cNvGraphicFramePr/>
      </xdr:nvGraphicFramePr>
      <xdr:xfrm>
        <a:off x="4876800" y="4124325"/>
        <a:ext cx="4572000" cy="2743200"/>
      </xdr:xfrm>
      <a:graphic>
        <a:graphicData uri="http://schemas.openxmlformats.org/drawingml/2006/chart">
          <c:chart xmlns:c="http://schemas.openxmlformats.org/drawingml/2006/chart" r:id="rId5"/>
        </a:graphicData>
      </a:graphic>
    </xdr:graphicFrame>
    <xdr:clientData/>
  </xdr:twoCellAnchor>
  <xdr:twoCellAnchor>
    <xdr:from>
      <xdr:col>0</xdr:col>
      <xdr:colOff>133350</xdr:colOff>
      <xdr:row>42</xdr:row>
      <xdr:rowOff>0</xdr:rowOff>
    </xdr:from>
    <xdr:to>
      <xdr:col>6</xdr:col>
      <xdr:colOff>133350</xdr:colOff>
      <xdr:row>56</xdr:row>
      <xdr:rowOff>76200</xdr:rowOff>
    </xdr:to>
    <xdr:graphicFrame>
      <xdr:nvGraphicFramePr>
        <xdr:cNvPr id="6" name="Gráfico 6"/>
        <xdr:cNvGraphicFramePr/>
      </xdr:nvGraphicFramePr>
      <xdr:xfrm>
        <a:off x="133350" y="8239125"/>
        <a:ext cx="4572000" cy="2743200"/>
      </xdr:xfrm>
      <a:graphic>
        <a:graphicData uri="http://schemas.openxmlformats.org/drawingml/2006/chart">
          <c:chart xmlns:c="http://schemas.openxmlformats.org/drawingml/2006/chart" r:id="rId6"/>
        </a:graphicData>
      </a:graphic>
    </xdr:graphicFrame>
    <xdr:clientData/>
  </xdr:twoCellAnchor>
  <xdr:twoCellAnchor>
    <xdr:from>
      <xdr:col>6</xdr:col>
      <xdr:colOff>304800</xdr:colOff>
      <xdr:row>42</xdr:row>
      <xdr:rowOff>0</xdr:rowOff>
    </xdr:from>
    <xdr:to>
      <xdr:col>12</xdr:col>
      <xdr:colOff>304800</xdr:colOff>
      <xdr:row>56</xdr:row>
      <xdr:rowOff>76200</xdr:rowOff>
    </xdr:to>
    <xdr:graphicFrame>
      <xdr:nvGraphicFramePr>
        <xdr:cNvPr id="7" name="Gráfico 7"/>
        <xdr:cNvGraphicFramePr/>
      </xdr:nvGraphicFramePr>
      <xdr:xfrm>
        <a:off x="4876800" y="8239125"/>
        <a:ext cx="4572000" cy="2743200"/>
      </xdr:xfrm>
      <a:graphic>
        <a:graphicData uri="http://schemas.openxmlformats.org/drawingml/2006/chart">
          <c:chart xmlns:c="http://schemas.openxmlformats.org/drawingml/2006/chart" r:id="rId7"/>
        </a:graphicData>
      </a:graphic>
    </xdr:graphicFrame>
    <xdr:clientData/>
  </xdr:twoCellAnchor>
  <xdr:twoCellAnchor>
    <xdr:from>
      <xdr:col>0</xdr:col>
      <xdr:colOff>133350</xdr:colOff>
      <xdr:row>57</xdr:row>
      <xdr:rowOff>0</xdr:rowOff>
    </xdr:from>
    <xdr:to>
      <xdr:col>6</xdr:col>
      <xdr:colOff>133350</xdr:colOff>
      <xdr:row>71</xdr:row>
      <xdr:rowOff>76200</xdr:rowOff>
    </xdr:to>
    <xdr:graphicFrame>
      <xdr:nvGraphicFramePr>
        <xdr:cNvPr id="8" name="Gráfico 8"/>
        <xdr:cNvGraphicFramePr/>
      </xdr:nvGraphicFramePr>
      <xdr:xfrm>
        <a:off x="133350" y="11096625"/>
        <a:ext cx="4572000" cy="2743200"/>
      </xdr:xfrm>
      <a:graphic>
        <a:graphicData uri="http://schemas.openxmlformats.org/drawingml/2006/chart">
          <c:chart xmlns:c="http://schemas.openxmlformats.org/drawingml/2006/chart" r:id="rId8"/>
        </a:graphicData>
      </a:graphic>
    </xdr:graphicFrame>
    <xdr:clientData/>
  </xdr:twoCellAnchor>
  <xdr:twoCellAnchor>
    <xdr:from>
      <xdr:col>6</xdr:col>
      <xdr:colOff>314325</xdr:colOff>
      <xdr:row>57</xdr:row>
      <xdr:rowOff>9525</xdr:rowOff>
    </xdr:from>
    <xdr:to>
      <xdr:col>12</xdr:col>
      <xdr:colOff>314325</xdr:colOff>
      <xdr:row>71</xdr:row>
      <xdr:rowOff>85725</xdr:rowOff>
    </xdr:to>
    <xdr:graphicFrame>
      <xdr:nvGraphicFramePr>
        <xdr:cNvPr id="9" name="Gráfico 9"/>
        <xdr:cNvGraphicFramePr/>
      </xdr:nvGraphicFramePr>
      <xdr:xfrm>
        <a:off x="4886325" y="11106150"/>
        <a:ext cx="4572000" cy="2743200"/>
      </xdr:xfrm>
      <a:graphic>
        <a:graphicData uri="http://schemas.openxmlformats.org/drawingml/2006/chart">
          <c:chart xmlns:c="http://schemas.openxmlformats.org/drawingml/2006/chart" r:id="rId9"/>
        </a:graphicData>
      </a:graphic>
    </xdr:graphicFrame>
    <xdr:clientData/>
  </xdr:twoCellAnchor>
  <xdr:twoCellAnchor>
    <xdr:from>
      <xdr:col>0</xdr:col>
      <xdr:colOff>133350</xdr:colOff>
      <xdr:row>79</xdr:row>
      <xdr:rowOff>66675</xdr:rowOff>
    </xdr:from>
    <xdr:to>
      <xdr:col>6</xdr:col>
      <xdr:colOff>133350</xdr:colOff>
      <xdr:row>93</xdr:row>
      <xdr:rowOff>142875</xdr:rowOff>
    </xdr:to>
    <xdr:graphicFrame>
      <xdr:nvGraphicFramePr>
        <xdr:cNvPr id="10" name="Gráfico 10"/>
        <xdr:cNvGraphicFramePr/>
      </xdr:nvGraphicFramePr>
      <xdr:xfrm>
        <a:off x="133350" y="15354300"/>
        <a:ext cx="4572000" cy="2743200"/>
      </xdr:xfrm>
      <a:graphic>
        <a:graphicData uri="http://schemas.openxmlformats.org/drawingml/2006/chart">
          <c:chart xmlns:c="http://schemas.openxmlformats.org/drawingml/2006/chart" r:id="rId10"/>
        </a:graphicData>
      </a:graphic>
    </xdr:graphicFrame>
    <xdr:clientData/>
  </xdr:twoCellAnchor>
  <xdr:twoCellAnchor>
    <xdr:from>
      <xdr:col>6</xdr:col>
      <xdr:colOff>314325</xdr:colOff>
      <xdr:row>79</xdr:row>
      <xdr:rowOff>66675</xdr:rowOff>
    </xdr:from>
    <xdr:to>
      <xdr:col>12</xdr:col>
      <xdr:colOff>314325</xdr:colOff>
      <xdr:row>93</xdr:row>
      <xdr:rowOff>142875</xdr:rowOff>
    </xdr:to>
    <xdr:graphicFrame>
      <xdr:nvGraphicFramePr>
        <xdr:cNvPr id="11" name="Gráfico 11"/>
        <xdr:cNvGraphicFramePr/>
      </xdr:nvGraphicFramePr>
      <xdr:xfrm>
        <a:off x="4886325" y="15354300"/>
        <a:ext cx="4572000" cy="274320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96</xdr:row>
      <xdr:rowOff>0</xdr:rowOff>
    </xdr:from>
    <xdr:to>
      <xdr:col>6</xdr:col>
      <xdr:colOff>0</xdr:colOff>
      <xdr:row>110</xdr:row>
      <xdr:rowOff>76200</xdr:rowOff>
    </xdr:to>
    <xdr:graphicFrame>
      <xdr:nvGraphicFramePr>
        <xdr:cNvPr id="12" name="Gráfico 14"/>
        <xdr:cNvGraphicFramePr/>
      </xdr:nvGraphicFramePr>
      <xdr:xfrm>
        <a:off x="0" y="18526125"/>
        <a:ext cx="4572000" cy="2743200"/>
      </xdr:xfrm>
      <a:graphic>
        <a:graphicData uri="http://schemas.openxmlformats.org/drawingml/2006/chart">
          <c:chart xmlns:c="http://schemas.openxmlformats.org/drawingml/2006/chart" r:id="rId12"/>
        </a:graphicData>
      </a:graphic>
    </xdr:graphicFrame>
    <xdr:clientData/>
  </xdr:twoCellAnchor>
  <xdr:twoCellAnchor>
    <xdr:from>
      <xdr:col>6</xdr:col>
      <xdr:colOff>314325</xdr:colOff>
      <xdr:row>96</xdr:row>
      <xdr:rowOff>19050</xdr:rowOff>
    </xdr:from>
    <xdr:to>
      <xdr:col>12</xdr:col>
      <xdr:colOff>314325</xdr:colOff>
      <xdr:row>110</xdr:row>
      <xdr:rowOff>95250</xdr:rowOff>
    </xdr:to>
    <xdr:graphicFrame>
      <xdr:nvGraphicFramePr>
        <xdr:cNvPr id="13" name="Gráfico 16"/>
        <xdr:cNvGraphicFramePr/>
      </xdr:nvGraphicFramePr>
      <xdr:xfrm>
        <a:off x="4886325" y="18545175"/>
        <a:ext cx="4572000" cy="2743200"/>
      </xdr:xfrm>
      <a:graphic>
        <a:graphicData uri="http://schemas.openxmlformats.org/drawingml/2006/chart">
          <c:chart xmlns:c="http://schemas.openxmlformats.org/drawingml/2006/chart" r:id="rId1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38100</xdr:rowOff>
    </xdr:from>
    <xdr:ext cx="7639050" cy="7124700"/>
    <xdr:sp>
      <xdr:nvSpPr>
        <xdr:cNvPr id="1" name="AutoShape 7"/>
        <xdr:cNvSpPr>
          <a:spLocks noChangeAspect="1"/>
        </xdr:cNvSpPr>
      </xdr:nvSpPr>
      <xdr:spPr>
        <a:xfrm>
          <a:off x="0" y="38100"/>
          <a:ext cx="7639050" cy="7124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0</xdr:colOff>
      <xdr:row>0</xdr:row>
      <xdr:rowOff>19050</xdr:rowOff>
    </xdr:from>
    <xdr:to>
      <xdr:col>1</xdr:col>
      <xdr:colOff>28575</xdr:colOff>
      <xdr:row>1</xdr:row>
      <xdr:rowOff>276225</xdr:rowOff>
    </xdr:to>
    <xdr:pic>
      <xdr:nvPicPr>
        <xdr:cNvPr id="2" name="Imagen 1" descr="C:\Users\Nayely\Downloads\LOGO-01.png"/>
        <xdr:cNvPicPr preferRelativeResize="1">
          <a:picLocks noChangeAspect="1"/>
        </xdr:cNvPicPr>
      </xdr:nvPicPr>
      <xdr:blipFill>
        <a:blip r:embed="rId1"/>
        <a:srcRect l="5355" t="10092" r="5952" b="10856"/>
        <a:stretch>
          <a:fillRect/>
        </a:stretch>
      </xdr:blipFill>
      <xdr:spPr>
        <a:xfrm>
          <a:off x="0" y="19050"/>
          <a:ext cx="141922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115"/>
  <sheetViews>
    <sheetView zoomScalePageLayoutView="0" workbookViewId="0" topLeftCell="A3">
      <pane xSplit="6" ySplit="5" topLeftCell="I71" activePane="bottomRight" state="frozen"/>
      <selection pane="topLeft" activeCell="A3" sqref="A3"/>
      <selection pane="topRight" activeCell="G3" sqref="G3"/>
      <selection pane="bottomLeft" activeCell="A8" sqref="A8"/>
      <selection pane="bottomRight" activeCell="A3" sqref="A3:M3"/>
    </sheetView>
  </sheetViews>
  <sheetFormatPr defaultColWidth="11.421875" defaultRowHeight="15"/>
  <cols>
    <col min="1" max="1" width="7.57421875" style="8" customWidth="1"/>
    <col min="2" max="2" width="34.8515625" style="15" customWidth="1"/>
    <col min="3" max="3" width="6.00390625" style="13" customWidth="1"/>
    <col min="4" max="4" width="49.140625" style="15" customWidth="1"/>
    <col min="5" max="5" width="10.28125" style="15" customWidth="1"/>
    <col min="6" max="6" width="23.8515625" style="15" customWidth="1"/>
    <col min="7" max="7" width="11.421875" style="15" customWidth="1"/>
    <col min="8" max="8" width="33.7109375" style="1" customWidth="1"/>
    <col min="9" max="9" width="13.00390625" style="1" customWidth="1"/>
    <col min="10" max="11" width="15.28125" style="18" customWidth="1"/>
    <col min="12" max="12" width="16.421875" style="18" customWidth="1"/>
    <col min="13" max="13" width="18.8515625" style="18" customWidth="1"/>
    <col min="14" max="15" width="11.421875" style="1" customWidth="1"/>
    <col min="16" max="16" width="15.140625" style="1" bestFit="1" customWidth="1"/>
    <col min="17" max="16384" width="11.421875" style="1" customWidth="1"/>
  </cols>
  <sheetData>
    <row r="1" spans="2:9" ht="25.5" customHeight="1" hidden="1" thickBot="1">
      <c r="B1" s="404"/>
      <c r="C1" s="404"/>
      <c r="D1" s="404"/>
      <c r="E1" s="404"/>
      <c r="F1" s="404"/>
      <c r="G1" s="404"/>
      <c r="H1" s="404"/>
      <c r="I1" s="86"/>
    </row>
    <row r="2" spans="1:13" s="4" customFormat="1" ht="22.5" customHeight="1" hidden="1" thickBot="1">
      <c r="A2" s="10"/>
      <c r="B2" s="405"/>
      <c r="C2" s="405"/>
      <c r="D2" s="405"/>
      <c r="E2" s="405"/>
      <c r="F2" s="405"/>
      <c r="G2" s="405"/>
      <c r="H2" s="406"/>
      <c r="I2" s="154"/>
      <c r="J2" s="19"/>
      <c r="K2" s="19"/>
      <c r="L2" s="19"/>
      <c r="M2" s="19"/>
    </row>
    <row r="3" spans="1:13" s="4" customFormat="1" ht="41.25" customHeight="1">
      <c r="A3" s="446" t="s">
        <v>530</v>
      </c>
      <c r="B3" s="447"/>
      <c r="C3" s="447"/>
      <c r="D3" s="447"/>
      <c r="E3" s="447"/>
      <c r="F3" s="447"/>
      <c r="G3" s="447"/>
      <c r="H3" s="447"/>
      <c r="I3" s="447"/>
      <c r="J3" s="447"/>
      <c r="K3" s="447"/>
      <c r="L3" s="447"/>
      <c r="M3" s="448"/>
    </row>
    <row r="4" spans="1:13" s="4" customFormat="1" ht="22.5" customHeight="1">
      <c r="A4" s="449" t="s">
        <v>80</v>
      </c>
      <c r="B4" s="450"/>
      <c r="C4" s="400" t="s">
        <v>605</v>
      </c>
      <c r="D4" s="401"/>
      <c r="E4" s="401"/>
      <c r="F4" s="401"/>
      <c r="G4" s="402"/>
      <c r="H4" s="400" t="s">
        <v>606</v>
      </c>
      <c r="I4" s="401"/>
      <c r="J4" s="401"/>
      <c r="K4" s="401"/>
      <c r="L4" s="401"/>
      <c r="M4" s="403"/>
    </row>
    <row r="5" spans="1:13" s="4" customFormat="1" ht="22.5" customHeight="1">
      <c r="A5" s="449" t="s">
        <v>101</v>
      </c>
      <c r="B5" s="450"/>
      <c r="C5" s="409" t="s">
        <v>607</v>
      </c>
      <c r="D5" s="410"/>
      <c r="E5" s="410"/>
      <c r="F5" s="410"/>
      <c r="G5" s="410"/>
      <c r="H5" s="410"/>
      <c r="I5" s="410"/>
      <c r="J5" s="410"/>
      <c r="K5" s="410"/>
      <c r="L5" s="410"/>
      <c r="M5" s="411"/>
    </row>
    <row r="6" spans="1:14" s="4" customFormat="1" ht="35.25" customHeight="1">
      <c r="A6" s="451" t="s">
        <v>81</v>
      </c>
      <c r="B6" s="452"/>
      <c r="C6" s="412" t="s">
        <v>546</v>
      </c>
      <c r="D6" s="413"/>
      <c r="E6" s="413"/>
      <c r="F6" s="413"/>
      <c r="G6" s="413"/>
      <c r="H6" s="413"/>
      <c r="I6" s="413"/>
      <c r="J6" s="413"/>
      <c r="K6" s="413"/>
      <c r="L6" s="413"/>
      <c r="M6" s="414"/>
      <c r="N6" s="72"/>
    </row>
    <row r="7" spans="1:13" ht="48.75" customHeight="1" thickBot="1">
      <c r="A7" s="389" t="s">
        <v>126</v>
      </c>
      <c r="B7" s="390"/>
      <c r="C7" s="415" t="s">
        <v>545</v>
      </c>
      <c r="D7" s="390"/>
      <c r="E7" s="45" t="s">
        <v>0</v>
      </c>
      <c r="F7" s="182" t="s">
        <v>531</v>
      </c>
      <c r="G7" s="46" t="s">
        <v>79</v>
      </c>
      <c r="H7" s="45" t="s">
        <v>1</v>
      </c>
      <c r="I7" s="183" t="s">
        <v>505</v>
      </c>
      <c r="J7" s="183" t="s">
        <v>98</v>
      </c>
      <c r="K7" s="184" t="s">
        <v>99</v>
      </c>
      <c r="L7" s="184" t="s">
        <v>100</v>
      </c>
      <c r="M7" s="185" t="s">
        <v>532</v>
      </c>
    </row>
    <row r="8" spans="1:13" s="6" customFormat="1" ht="24.75" customHeight="1" thickBot="1">
      <c r="A8" s="429" t="s">
        <v>521</v>
      </c>
      <c r="B8" s="430"/>
      <c r="C8" s="430"/>
      <c r="D8" s="430"/>
      <c r="E8" s="430"/>
      <c r="F8" s="430"/>
      <c r="G8" s="430"/>
      <c r="H8" s="430"/>
      <c r="I8" s="430"/>
      <c r="J8" s="430"/>
      <c r="K8" s="430"/>
      <c r="L8" s="430"/>
      <c r="M8" s="431"/>
    </row>
    <row r="9" spans="1:13" ht="48" customHeight="1">
      <c r="A9" s="387">
        <v>1</v>
      </c>
      <c r="B9" s="407" t="s">
        <v>379</v>
      </c>
      <c r="C9" s="35" t="s">
        <v>2</v>
      </c>
      <c r="D9" s="36" t="s">
        <v>405</v>
      </c>
      <c r="E9" s="297">
        <v>3</v>
      </c>
      <c r="F9" s="298" t="s">
        <v>608</v>
      </c>
      <c r="G9" s="122">
        <f aca="true" t="shared" si="0" ref="G9:G16">(IF(E9=0,0,IF(E9=1,25,(IF(E9=2,50,IF(E9=3,75,100))))))/100</f>
        <v>0.75</v>
      </c>
      <c r="H9" s="37" t="s">
        <v>127</v>
      </c>
      <c r="I9" s="30" t="s">
        <v>512</v>
      </c>
      <c r="J9" s="30" t="s">
        <v>510</v>
      </c>
      <c r="K9" s="30" t="s">
        <v>131</v>
      </c>
      <c r="L9" s="30" t="s">
        <v>132</v>
      </c>
      <c r="M9" s="164" t="s">
        <v>133</v>
      </c>
    </row>
    <row r="10" spans="1:13" ht="40.5" customHeight="1">
      <c r="A10" s="387"/>
      <c r="B10" s="407"/>
      <c r="C10" s="27" t="s">
        <v>3</v>
      </c>
      <c r="D10" s="9" t="s">
        <v>406</v>
      </c>
      <c r="E10" s="299">
        <v>0</v>
      </c>
      <c r="F10" s="298"/>
      <c r="G10" s="122">
        <f t="shared" si="0"/>
        <v>0</v>
      </c>
      <c r="H10" s="2" t="s">
        <v>128</v>
      </c>
      <c r="I10" s="30" t="s">
        <v>512</v>
      </c>
      <c r="J10" s="30" t="s">
        <v>45</v>
      </c>
      <c r="K10" s="30" t="s">
        <v>46</v>
      </c>
      <c r="L10" s="30" t="s">
        <v>47</v>
      </c>
      <c r="M10" s="165" t="s">
        <v>134</v>
      </c>
    </row>
    <row r="11" spans="1:13" ht="45.75" customHeight="1">
      <c r="A11" s="387"/>
      <c r="B11" s="407"/>
      <c r="C11" s="27" t="s">
        <v>4</v>
      </c>
      <c r="D11" s="9" t="s">
        <v>407</v>
      </c>
      <c r="E11" s="299">
        <v>3</v>
      </c>
      <c r="F11" s="298" t="s">
        <v>608</v>
      </c>
      <c r="G11" s="122">
        <f t="shared" si="0"/>
        <v>0.75</v>
      </c>
      <c r="H11" s="2" t="s">
        <v>127</v>
      </c>
      <c r="I11" s="20" t="s">
        <v>512</v>
      </c>
      <c r="J11" s="20" t="s">
        <v>511</v>
      </c>
      <c r="K11" s="20" t="s">
        <v>131</v>
      </c>
      <c r="L11" s="20" t="s">
        <v>132</v>
      </c>
      <c r="M11" s="165" t="s">
        <v>135</v>
      </c>
    </row>
    <row r="12" spans="1:13" ht="45" customHeight="1">
      <c r="A12" s="387"/>
      <c r="B12" s="407"/>
      <c r="C12" s="27" t="s">
        <v>5</v>
      </c>
      <c r="D12" s="9" t="s">
        <v>408</v>
      </c>
      <c r="E12" s="299">
        <v>0</v>
      </c>
      <c r="F12" s="298"/>
      <c r="G12" s="122">
        <f t="shared" si="0"/>
        <v>0</v>
      </c>
      <c r="H12" s="2" t="s">
        <v>128</v>
      </c>
      <c r="I12" s="20" t="s">
        <v>512</v>
      </c>
      <c r="J12" s="20" t="s">
        <v>45</v>
      </c>
      <c r="K12" s="20" t="s">
        <v>46</v>
      </c>
      <c r="L12" s="20" t="s">
        <v>47</v>
      </c>
      <c r="M12" s="165" t="s">
        <v>136</v>
      </c>
    </row>
    <row r="13" spans="1:13" ht="91.5" customHeight="1">
      <c r="A13" s="387"/>
      <c r="B13" s="407"/>
      <c r="C13" s="300" t="s">
        <v>48</v>
      </c>
      <c r="D13" s="16" t="s">
        <v>409</v>
      </c>
      <c r="E13" s="299">
        <v>2</v>
      </c>
      <c r="F13" s="298" t="s">
        <v>609</v>
      </c>
      <c r="G13" s="122">
        <f t="shared" si="0"/>
        <v>0.5</v>
      </c>
      <c r="H13" s="3" t="s">
        <v>129</v>
      </c>
      <c r="I13" s="20" t="s">
        <v>512</v>
      </c>
      <c r="J13" s="20" t="s">
        <v>137</v>
      </c>
      <c r="K13" s="20" t="s">
        <v>138</v>
      </c>
      <c r="L13" s="20" t="s">
        <v>139</v>
      </c>
      <c r="M13" s="165" t="s">
        <v>140</v>
      </c>
    </row>
    <row r="14" spans="1:13" ht="42.75" customHeight="1">
      <c r="A14" s="387"/>
      <c r="B14" s="407"/>
      <c r="C14" s="300" t="s">
        <v>65</v>
      </c>
      <c r="D14" s="16" t="s">
        <v>410</v>
      </c>
      <c r="E14" s="299">
        <v>0</v>
      </c>
      <c r="F14" s="298"/>
      <c r="G14" s="122">
        <f t="shared" si="0"/>
        <v>0</v>
      </c>
      <c r="H14" s="3" t="s">
        <v>69</v>
      </c>
      <c r="I14" s="20" t="s">
        <v>512</v>
      </c>
      <c r="J14" s="20" t="s">
        <v>68</v>
      </c>
      <c r="K14" s="20" t="s">
        <v>141</v>
      </c>
      <c r="L14" s="20" t="s">
        <v>142</v>
      </c>
      <c r="M14" s="165" t="s">
        <v>70</v>
      </c>
    </row>
    <row r="15" spans="1:13" ht="88.5" customHeight="1">
      <c r="A15" s="387"/>
      <c r="B15" s="407"/>
      <c r="C15" s="300" t="s">
        <v>66</v>
      </c>
      <c r="D15" s="16" t="s">
        <v>411</v>
      </c>
      <c r="E15" s="299">
        <v>1</v>
      </c>
      <c r="F15" s="298" t="s">
        <v>610</v>
      </c>
      <c r="G15" s="122">
        <f t="shared" si="0"/>
        <v>0.25</v>
      </c>
      <c r="H15" s="3" t="s">
        <v>151</v>
      </c>
      <c r="I15" s="20" t="s">
        <v>512</v>
      </c>
      <c r="J15" s="20" t="s">
        <v>143</v>
      </c>
      <c r="K15" s="20" t="s">
        <v>144</v>
      </c>
      <c r="L15" s="20" t="s">
        <v>145</v>
      </c>
      <c r="M15" s="165" t="s">
        <v>146</v>
      </c>
    </row>
    <row r="16" spans="1:13" ht="61.5" customHeight="1">
      <c r="A16" s="388"/>
      <c r="B16" s="408"/>
      <c r="C16" s="82" t="s">
        <v>67</v>
      </c>
      <c r="D16" s="16" t="s">
        <v>412</v>
      </c>
      <c r="E16" s="299">
        <v>1</v>
      </c>
      <c r="F16" s="298" t="s">
        <v>611</v>
      </c>
      <c r="G16" s="122">
        <f t="shared" si="0"/>
        <v>0.25</v>
      </c>
      <c r="H16" s="3" t="s">
        <v>152</v>
      </c>
      <c r="I16" s="20" t="s">
        <v>512</v>
      </c>
      <c r="J16" s="20" t="s">
        <v>147</v>
      </c>
      <c r="K16" s="20" t="s">
        <v>148</v>
      </c>
      <c r="L16" s="20" t="s">
        <v>149</v>
      </c>
      <c r="M16" s="165" t="s">
        <v>150</v>
      </c>
    </row>
    <row r="17" spans="1:13" ht="18" customHeight="1">
      <c r="A17" s="301"/>
      <c r="B17" s="396" t="s">
        <v>84</v>
      </c>
      <c r="C17" s="396"/>
      <c r="D17" s="397"/>
      <c r="E17" s="195">
        <f>AVERAGE(E9:E16)</f>
        <v>1.25</v>
      </c>
      <c r="F17" s="186"/>
      <c r="G17" s="127">
        <f>AVERAGE(G9:G16)</f>
        <v>0.3125</v>
      </c>
      <c r="H17" s="301"/>
      <c r="I17" s="301"/>
      <c r="J17" s="301"/>
      <c r="K17" s="301"/>
      <c r="L17" s="301"/>
      <c r="M17" s="302"/>
    </row>
    <row r="18" spans="1:13" ht="88.5" customHeight="1">
      <c r="A18" s="292">
        <v>2</v>
      </c>
      <c r="B18" s="291" t="s">
        <v>377</v>
      </c>
      <c r="C18" s="300" t="s">
        <v>6</v>
      </c>
      <c r="D18" s="16" t="s">
        <v>413</v>
      </c>
      <c r="E18" s="299">
        <v>4</v>
      </c>
      <c r="F18" s="298" t="s">
        <v>612</v>
      </c>
      <c r="G18" s="122">
        <f>(IF(E18=0,0,IF(E18=1,25,(IF(E18=2,50,IF(E18=3,75,100))))))/100</f>
        <v>1</v>
      </c>
      <c r="H18" s="3" t="s">
        <v>324</v>
      </c>
      <c r="I18" s="20" t="s">
        <v>512</v>
      </c>
      <c r="J18" s="20" t="s">
        <v>153</v>
      </c>
      <c r="K18" s="20" t="s">
        <v>154</v>
      </c>
      <c r="L18" s="20" t="s">
        <v>155</v>
      </c>
      <c r="M18" s="165" t="s">
        <v>156</v>
      </c>
    </row>
    <row r="19" spans="1:13" ht="18.75" customHeight="1">
      <c r="A19" s="50"/>
      <c r="B19" s="396" t="s">
        <v>85</v>
      </c>
      <c r="C19" s="396"/>
      <c r="D19" s="397"/>
      <c r="E19" s="195">
        <f>AVERAGE(E18:E18)</f>
        <v>4</v>
      </c>
      <c r="F19" s="187"/>
      <c r="G19" s="127">
        <f>AVERAGE(G18:G18)</f>
        <v>1</v>
      </c>
      <c r="H19" s="50"/>
      <c r="I19" s="50"/>
      <c r="J19" s="50"/>
      <c r="K19" s="50"/>
      <c r="L19" s="50"/>
      <c r="M19" s="167"/>
    </row>
    <row r="20" spans="1:13" ht="93" customHeight="1">
      <c r="A20" s="391">
        <v>3</v>
      </c>
      <c r="B20" s="398" t="s">
        <v>378</v>
      </c>
      <c r="C20" s="27" t="s">
        <v>7</v>
      </c>
      <c r="D20" s="16" t="s">
        <v>414</v>
      </c>
      <c r="E20" s="299">
        <v>3</v>
      </c>
      <c r="F20" s="298" t="s">
        <v>613</v>
      </c>
      <c r="G20" s="122">
        <f>(IF(E20=0,0,IF(E20=1,25,(IF(E20=2,50,IF(E20=3,75,100))))))/100</f>
        <v>0.75</v>
      </c>
      <c r="H20" s="3" t="s">
        <v>127</v>
      </c>
      <c r="I20" s="20" t="s">
        <v>512</v>
      </c>
      <c r="J20" s="20" t="s">
        <v>130</v>
      </c>
      <c r="K20" s="20" t="s">
        <v>131</v>
      </c>
      <c r="L20" s="20" t="s">
        <v>132</v>
      </c>
      <c r="M20" s="165" t="s">
        <v>158</v>
      </c>
    </row>
    <row r="21" spans="1:13" ht="58.5" customHeight="1">
      <c r="A21" s="391"/>
      <c r="B21" s="398"/>
      <c r="C21" s="27" t="s">
        <v>8</v>
      </c>
      <c r="D21" s="16" t="s">
        <v>415</v>
      </c>
      <c r="E21" s="299">
        <v>0</v>
      </c>
      <c r="F21" s="298"/>
      <c r="G21" s="122">
        <f>(IF(E21=0,0,IF(E21=1,25,(IF(E21=2,50,IF(E21=3,75,100))))))/100</f>
        <v>0</v>
      </c>
      <c r="H21" s="3" t="s">
        <v>127</v>
      </c>
      <c r="I21" s="20" t="s">
        <v>512</v>
      </c>
      <c r="J21" s="20" t="s">
        <v>130</v>
      </c>
      <c r="K21" s="20" t="s">
        <v>131</v>
      </c>
      <c r="L21" s="20" t="s">
        <v>132</v>
      </c>
      <c r="M21" s="165" t="s">
        <v>159</v>
      </c>
    </row>
    <row r="22" spans="1:13" ht="69.75" customHeight="1">
      <c r="A22" s="391"/>
      <c r="B22" s="398"/>
      <c r="C22" s="300" t="s">
        <v>9</v>
      </c>
      <c r="D22" s="16" t="s">
        <v>416</v>
      </c>
      <c r="E22" s="299">
        <v>1</v>
      </c>
      <c r="F22" s="298" t="s">
        <v>614</v>
      </c>
      <c r="G22" s="122">
        <f>(IF(E22=0,0,IF(E22=1,25,(IF(E22=2,50,IF(E22=3,75,100))))))/100</f>
        <v>0.25</v>
      </c>
      <c r="H22" s="3" t="s">
        <v>157</v>
      </c>
      <c r="I22" s="20" t="s">
        <v>512</v>
      </c>
      <c r="J22" s="20" t="s">
        <v>160</v>
      </c>
      <c r="K22" s="20" t="s">
        <v>161</v>
      </c>
      <c r="L22" s="20" t="s">
        <v>162</v>
      </c>
      <c r="M22" s="165" t="s">
        <v>163</v>
      </c>
    </row>
    <row r="23" spans="1:13" ht="20.25" customHeight="1">
      <c r="A23" s="50"/>
      <c r="B23" s="396" t="s">
        <v>86</v>
      </c>
      <c r="C23" s="396"/>
      <c r="D23" s="397"/>
      <c r="E23" s="195">
        <f>AVERAGE(E20:E22)</f>
        <v>1.3333333333333333</v>
      </c>
      <c r="F23" s="187"/>
      <c r="G23" s="127">
        <f>AVERAGE(G20:G22)</f>
        <v>0.3333333333333333</v>
      </c>
      <c r="H23" s="50"/>
      <c r="I23" s="50"/>
      <c r="J23" s="50"/>
      <c r="K23" s="50"/>
      <c r="L23" s="50"/>
      <c r="M23" s="167"/>
    </row>
    <row r="24" spans="1:13" ht="76.5" customHeight="1">
      <c r="A24" s="399">
        <v>4</v>
      </c>
      <c r="B24" s="398" t="s">
        <v>375</v>
      </c>
      <c r="C24" s="300" t="s">
        <v>10</v>
      </c>
      <c r="D24" s="16" t="s">
        <v>417</v>
      </c>
      <c r="E24" s="299">
        <v>0</v>
      </c>
      <c r="F24" s="298"/>
      <c r="G24" s="122">
        <f>(IF(E24=0,0,IF(E24=1,25,(IF(E24=2,50,IF(E24=3,75,100))))))/100</f>
        <v>0</v>
      </c>
      <c r="H24" s="3" t="s">
        <v>173</v>
      </c>
      <c r="I24" s="20" t="s">
        <v>512</v>
      </c>
      <c r="J24" s="20" t="s">
        <v>547</v>
      </c>
      <c r="K24" s="20" t="s">
        <v>548</v>
      </c>
      <c r="L24" s="20" t="s">
        <v>549</v>
      </c>
      <c r="M24" s="165" t="s">
        <v>550</v>
      </c>
    </row>
    <row r="25" spans="1:13" ht="78" customHeight="1">
      <c r="A25" s="399"/>
      <c r="B25" s="398"/>
      <c r="C25" s="300" t="s">
        <v>337</v>
      </c>
      <c r="D25" s="16" t="s">
        <v>418</v>
      </c>
      <c r="E25" s="299">
        <v>0</v>
      </c>
      <c r="F25" s="298"/>
      <c r="G25" s="122">
        <f>(IF(E25=0,0,IF(E25=1,25,(IF(E25=2,50,IF(E25=3,75,100))))))/100</f>
        <v>0</v>
      </c>
      <c r="H25" s="303" t="s">
        <v>174</v>
      </c>
      <c r="I25" s="20" t="s">
        <v>512</v>
      </c>
      <c r="J25" s="20" t="s">
        <v>169</v>
      </c>
      <c r="K25" s="20" t="s">
        <v>170</v>
      </c>
      <c r="L25" s="20" t="s">
        <v>171</v>
      </c>
      <c r="M25" s="165" t="s">
        <v>172</v>
      </c>
    </row>
    <row r="26" spans="1:13" ht="18.75" customHeight="1">
      <c r="A26" s="304"/>
      <c r="B26" s="396" t="s">
        <v>87</v>
      </c>
      <c r="C26" s="396"/>
      <c r="D26" s="397"/>
      <c r="E26" s="128">
        <f>AVERAGE(E24:E25)</f>
        <v>0</v>
      </c>
      <c r="F26" s="187"/>
      <c r="G26" s="127">
        <f>AVERAGE(G24:G25)</f>
        <v>0</v>
      </c>
      <c r="H26" s="305"/>
      <c r="I26" s="305"/>
      <c r="J26" s="306"/>
      <c r="K26" s="306"/>
      <c r="L26" s="306"/>
      <c r="M26" s="168"/>
    </row>
    <row r="27" spans="1:13" ht="93.75" customHeight="1">
      <c r="A27" s="399">
        <v>5</v>
      </c>
      <c r="B27" s="398" t="s">
        <v>376</v>
      </c>
      <c r="C27" s="27" t="s">
        <v>11</v>
      </c>
      <c r="D27" s="16" t="s">
        <v>419</v>
      </c>
      <c r="E27" s="299">
        <v>2</v>
      </c>
      <c r="F27" s="298" t="s">
        <v>615</v>
      </c>
      <c r="G27" s="122">
        <f>(IF(E27=0,0,IF(E27=1,25,(IF(E27=2,50,IF(E27=3,75,100))))))/100</f>
        <v>0.5</v>
      </c>
      <c r="H27" s="307" t="s">
        <v>183</v>
      </c>
      <c r="I27" s="20" t="s">
        <v>512</v>
      </c>
      <c r="J27" s="20" t="s">
        <v>52</v>
      </c>
      <c r="K27" s="20" t="s">
        <v>53</v>
      </c>
      <c r="L27" s="20" t="s">
        <v>54</v>
      </c>
      <c r="M27" s="165" t="s">
        <v>175</v>
      </c>
    </row>
    <row r="28" spans="1:13" ht="84" customHeight="1">
      <c r="A28" s="399"/>
      <c r="B28" s="398"/>
      <c r="C28" s="27" t="s">
        <v>12</v>
      </c>
      <c r="D28" s="16" t="s">
        <v>420</v>
      </c>
      <c r="E28" s="299">
        <v>1</v>
      </c>
      <c r="F28" s="298" t="s">
        <v>616</v>
      </c>
      <c r="G28" s="122">
        <f>(IF(E28=0,0,IF(E28=1,25,(IF(E28=2,50,IF(E28=3,75,100))))))/100</f>
        <v>0.25</v>
      </c>
      <c r="H28" s="3" t="s">
        <v>184</v>
      </c>
      <c r="I28" s="20" t="s">
        <v>512</v>
      </c>
      <c r="J28" s="20" t="s">
        <v>57</v>
      </c>
      <c r="K28" s="20" t="s">
        <v>56</v>
      </c>
      <c r="L28" s="20" t="s">
        <v>55</v>
      </c>
      <c r="M28" s="165" t="s">
        <v>176</v>
      </c>
    </row>
    <row r="29" spans="1:13" ht="74.25" customHeight="1">
      <c r="A29" s="399"/>
      <c r="B29" s="398"/>
      <c r="C29" s="27" t="s">
        <v>18</v>
      </c>
      <c r="D29" s="16" t="s">
        <v>421</v>
      </c>
      <c r="E29" s="299">
        <v>0</v>
      </c>
      <c r="F29" s="298"/>
      <c r="G29" s="122">
        <f>(IF(E29=0,0,IF(E29=1,25,(IF(E29=2,50,IF(E29=3,75,100))))))/100</f>
        <v>0</v>
      </c>
      <c r="H29" s="3" t="s">
        <v>181</v>
      </c>
      <c r="I29" s="20" t="s">
        <v>512</v>
      </c>
      <c r="J29" s="20" t="s">
        <v>58</v>
      </c>
      <c r="K29" s="20" t="s">
        <v>59</v>
      </c>
      <c r="L29" s="20" t="s">
        <v>177</v>
      </c>
      <c r="M29" s="165" t="s">
        <v>178</v>
      </c>
    </row>
    <row r="30" spans="1:13" ht="62.25" customHeight="1">
      <c r="A30" s="399"/>
      <c r="B30" s="398"/>
      <c r="C30" s="82" t="s">
        <v>19</v>
      </c>
      <c r="D30" s="16" t="s">
        <v>422</v>
      </c>
      <c r="E30" s="299">
        <v>0</v>
      </c>
      <c r="F30" s="298"/>
      <c r="G30" s="122">
        <f>(IF(E30=0,0,IF(E30=1,25,(IF(E30=2,50,IF(E30=3,75,100))))))/100</f>
        <v>0</v>
      </c>
      <c r="H30" s="303" t="s">
        <v>182</v>
      </c>
      <c r="I30" s="20" t="s">
        <v>512</v>
      </c>
      <c r="J30" s="20" t="s">
        <v>60</v>
      </c>
      <c r="K30" s="20" t="s">
        <v>61</v>
      </c>
      <c r="L30" s="20" t="s">
        <v>179</v>
      </c>
      <c r="M30" s="165" t="s">
        <v>180</v>
      </c>
    </row>
    <row r="31" spans="1:13" ht="18" customHeight="1">
      <c r="A31" s="50"/>
      <c r="B31" s="74" t="s">
        <v>88</v>
      </c>
      <c r="C31" s="54"/>
      <c r="D31" s="73"/>
      <c r="E31" s="195">
        <f>AVERAGE(E27:E30)</f>
        <v>0.75</v>
      </c>
      <c r="F31" s="186"/>
      <c r="G31" s="127">
        <f>AVERAGE(G27:G30)</f>
        <v>0.1875</v>
      </c>
      <c r="H31" s="308"/>
      <c r="I31" s="308"/>
      <c r="J31" s="309"/>
      <c r="K31" s="309"/>
      <c r="L31" s="309"/>
      <c r="M31" s="169"/>
    </row>
    <row r="32" spans="1:13" ht="81" customHeight="1">
      <c r="A32" s="292">
        <v>6</v>
      </c>
      <c r="B32" s="16" t="s">
        <v>478</v>
      </c>
      <c r="C32" s="300" t="s">
        <v>13</v>
      </c>
      <c r="D32" s="16" t="s">
        <v>423</v>
      </c>
      <c r="E32" s="299">
        <v>0</v>
      </c>
      <c r="F32" s="298"/>
      <c r="G32" s="122">
        <f>(IF(E32=0,0,IF(E32=1,25,(IF(E32=2,50,IF(E32=3,75,100))))))/100</f>
        <v>0</v>
      </c>
      <c r="H32" s="307" t="s">
        <v>62</v>
      </c>
      <c r="I32" s="20" t="s">
        <v>512</v>
      </c>
      <c r="J32" s="20" t="s">
        <v>63</v>
      </c>
      <c r="K32" s="20" t="s">
        <v>460</v>
      </c>
      <c r="L32" s="20" t="s">
        <v>185</v>
      </c>
      <c r="M32" s="165" t="s">
        <v>186</v>
      </c>
    </row>
    <row r="33" spans="1:13" ht="16.5" customHeight="1">
      <c r="A33" s="50"/>
      <c r="B33" s="74" t="s">
        <v>89</v>
      </c>
      <c r="C33" s="129"/>
      <c r="D33" s="130"/>
      <c r="E33" s="195">
        <f>AVERAGE(E32:E32)</f>
        <v>0</v>
      </c>
      <c r="F33" s="186"/>
      <c r="G33" s="127">
        <f>AVERAGE(G32:G32)</f>
        <v>0</v>
      </c>
      <c r="H33" s="305"/>
      <c r="I33" s="305"/>
      <c r="J33" s="306"/>
      <c r="K33" s="306"/>
      <c r="L33" s="306"/>
      <c r="M33" s="168"/>
    </row>
    <row r="34" spans="1:13" ht="76.5" customHeight="1">
      <c r="A34" s="392">
        <v>7</v>
      </c>
      <c r="B34" s="394" t="s">
        <v>598</v>
      </c>
      <c r="C34" s="300" t="s">
        <v>49</v>
      </c>
      <c r="D34" s="16" t="s">
        <v>424</v>
      </c>
      <c r="E34" s="299">
        <v>0</v>
      </c>
      <c r="F34" s="298"/>
      <c r="G34" s="122">
        <f>(IF(E34=0,0,IF(E34=1,25,(IF(E34=2,50,IF(E34=3,75,100))))))/100</f>
        <v>0</v>
      </c>
      <c r="H34" s="307" t="s">
        <v>64</v>
      </c>
      <c r="I34" s="20" t="s">
        <v>512</v>
      </c>
      <c r="J34" s="20" t="s">
        <v>58</v>
      </c>
      <c r="K34" s="20" t="s">
        <v>59</v>
      </c>
      <c r="L34" s="20" t="s">
        <v>187</v>
      </c>
      <c r="M34" s="165" t="s">
        <v>188</v>
      </c>
    </row>
    <row r="35" spans="1:13" ht="116.25" customHeight="1">
      <c r="A35" s="421"/>
      <c r="B35" s="395"/>
      <c r="C35" s="300" t="s">
        <v>50</v>
      </c>
      <c r="D35" s="83" t="s">
        <v>425</v>
      </c>
      <c r="E35" s="299">
        <v>0</v>
      </c>
      <c r="F35" s="298"/>
      <c r="G35" s="122">
        <f>(IF(E35=0,0,IF(E35=1,25,(IF(E35=2,50,IF(E35=3,75,100))))))/100</f>
        <v>0</v>
      </c>
      <c r="H35" s="84" t="s">
        <v>189</v>
      </c>
      <c r="I35" s="20" t="s">
        <v>512</v>
      </c>
      <c r="J35" s="20" t="s">
        <v>60</v>
      </c>
      <c r="K35" s="20" t="s">
        <v>61</v>
      </c>
      <c r="L35" s="20" t="s">
        <v>551</v>
      </c>
      <c r="M35" s="165" t="s">
        <v>552</v>
      </c>
    </row>
    <row r="36" spans="1:13" ht="15.75" customHeight="1">
      <c r="A36" s="50"/>
      <c r="B36" s="74" t="s">
        <v>90</v>
      </c>
      <c r="C36" s="54"/>
      <c r="D36" s="54"/>
      <c r="E36" s="195">
        <f>AVERAGE(E34:E35)</f>
        <v>0</v>
      </c>
      <c r="F36" s="186"/>
      <c r="G36" s="127">
        <f>AVERAGE(G34:G35)</f>
        <v>0</v>
      </c>
      <c r="H36" s="305"/>
      <c r="I36" s="305"/>
      <c r="J36" s="306"/>
      <c r="K36" s="306"/>
      <c r="L36" s="306"/>
      <c r="M36" s="168"/>
    </row>
    <row r="37" spans="1:13" ht="60" customHeight="1">
      <c r="A37" s="392">
        <v>8</v>
      </c>
      <c r="B37" s="394" t="s">
        <v>374</v>
      </c>
      <c r="C37" s="300" t="s">
        <v>338</v>
      </c>
      <c r="D37" s="16" t="s">
        <v>426</v>
      </c>
      <c r="E37" s="299">
        <v>2</v>
      </c>
      <c r="F37" s="298" t="s">
        <v>617</v>
      </c>
      <c r="G37" s="122">
        <f>(IF(E37=0,0,IF(E37=1,25,(IF(E37=2,50,IF(E37=3,75,100))))))/100</f>
        <v>0.5</v>
      </c>
      <c r="H37" s="2" t="s">
        <v>164</v>
      </c>
      <c r="I37" s="20" t="s">
        <v>512</v>
      </c>
      <c r="J37" s="20" t="s">
        <v>165</v>
      </c>
      <c r="K37" s="20" t="s">
        <v>166</v>
      </c>
      <c r="L37" s="20" t="s">
        <v>167</v>
      </c>
      <c r="M37" s="165" t="s">
        <v>168</v>
      </c>
    </row>
    <row r="38" spans="1:13" ht="68.25" customHeight="1">
      <c r="A38" s="393"/>
      <c r="B38" s="395"/>
      <c r="C38" s="300" t="s">
        <v>51</v>
      </c>
      <c r="D38" s="16" t="s">
        <v>427</v>
      </c>
      <c r="E38" s="299">
        <v>2</v>
      </c>
      <c r="F38" s="298" t="s">
        <v>618</v>
      </c>
      <c r="G38" s="122">
        <f>(IF(E38=0,0,IF(E38=1,25,(IF(E38=2,50,IF(E38=3,75,100))))))/100</f>
        <v>0.5</v>
      </c>
      <c r="H38" s="303" t="s">
        <v>190</v>
      </c>
      <c r="I38" s="20" t="s">
        <v>512</v>
      </c>
      <c r="J38" s="20" t="s">
        <v>191</v>
      </c>
      <c r="K38" s="20" t="s">
        <v>192</v>
      </c>
      <c r="L38" s="20" t="s">
        <v>193</v>
      </c>
      <c r="M38" s="165" t="s">
        <v>194</v>
      </c>
    </row>
    <row r="39" spans="1:13" ht="15.75" customHeight="1">
      <c r="A39" s="57"/>
      <c r="B39" s="75" t="s">
        <v>91</v>
      </c>
      <c r="C39" s="131"/>
      <c r="D39" s="131"/>
      <c r="E39" s="195">
        <f>AVERAGE(E37:E38)</f>
        <v>2</v>
      </c>
      <c r="F39" s="186"/>
      <c r="G39" s="127">
        <f>AVERAGE(G37:G38)</f>
        <v>0.5</v>
      </c>
      <c r="H39" s="58"/>
      <c r="I39" s="155"/>
      <c r="J39" s="59"/>
      <c r="K39" s="59"/>
      <c r="L39" s="59"/>
      <c r="M39" s="170"/>
    </row>
    <row r="40" spans="1:13" ht="23.25" customHeight="1" thickBot="1">
      <c r="A40" s="432" t="s">
        <v>525</v>
      </c>
      <c r="B40" s="432"/>
      <c r="C40" s="432"/>
      <c r="D40" s="433"/>
      <c r="E40" s="196">
        <f>+AVERAGE(E39,E36,E33,E31,E26,E23,E19,E17)</f>
        <v>1.1666666666666665</v>
      </c>
      <c r="F40" s="188"/>
      <c r="G40" s="124">
        <f>+AVERAGE(G39,G36,G33,G31,G26,G23,G19,G17)</f>
        <v>0.29166666666666663</v>
      </c>
      <c r="H40" s="58"/>
      <c r="I40" s="155"/>
      <c r="J40" s="59"/>
      <c r="K40" s="59"/>
      <c r="L40" s="59"/>
      <c r="M40" s="170"/>
    </row>
    <row r="41" spans="1:13" s="6" customFormat="1" ht="30.75" customHeight="1" thickBot="1">
      <c r="A41" s="418" t="s">
        <v>82</v>
      </c>
      <c r="B41" s="419"/>
      <c r="C41" s="419"/>
      <c r="D41" s="419"/>
      <c r="E41" s="419"/>
      <c r="F41" s="419"/>
      <c r="G41" s="419"/>
      <c r="H41" s="419"/>
      <c r="I41" s="419"/>
      <c r="J41" s="419"/>
      <c r="K41" s="419"/>
      <c r="L41" s="419"/>
      <c r="M41" s="420"/>
    </row>
    <row r="42" spans="1:13" s="12" customFormat="1" ht="96.75" customHeight="1">
      <c r="A42" s="80">
        <v>9</v>
      </c>
      <c r="B42" s="33" t="s">
        <v>380</v>
      </c>
      <c r="C42" s="26" t="s">
        <v>14</v>
      </c>
      <c r="D42" s="17" t="s">
        <v>456</v>
      </c>
      <c r="E42" s="297">
        <v>1</v>
      </c>
      <c r="F42" s="298" t="s">
        <v>619</v>
      </c>
      <c r="G42" s="122">
        <f>(IF(E42=0,0,IF(E42=1,25,(IF(E42=2,50,IF(E42=3,75,100))))))/100</f>
        <v>0.25</v>
      </c>
      <c r="H42" s="307" t="s">
        <v>195</v>
      </c>
      <c r="I42" s="20" t="s">
        <v>512</v>
      </c>
      <c r="J42" s="20" t="s">
        <v>506</v>
      </c>
      <c r="K42" s="20" t="s">
        <v>507</v>
      </c>
      <c r="L42" s="20" t="s">
        <v>508</v>
      </c>
      <c r="M42" s="164" t="s">
        <v>509</v>
      </c>
    </row>
    <row r="43" spans="1:13" s="12" customFormat="1" ht="24" customHeight="1">
      <c r="A43" s="77"/>
      <c r="B43" s="416" t="s">
        <v>92</v>
      </c>
      <c r="C43" s="416"/>
      <c r="D43" s="417"/>
      <c r="E43" s="197">
        <f>AVERAGE(E42:E42)</f>
        <v>1</v>
      </c>
      <c r="F43" s="189"/>
      <c r="G43" s="310">
        <f>AVERAGE(G42:G42)</f>
        <v>0.25</v>
      </c>
      <c r="H43" s="60"/>
      <c r="I43" s="156"/>
      <c r="J43" s="61"/>
      <c r="K43" s="61"/>
      <c r="L43" s="61"/>
      <c r="M43" s="171"/>
    </row>
    <row r="44" spans="1:13" s="12" customFormat="1" ht="87.75" customHeight="1">
      <c r="A44" s="293">
        <v>10</v>
      </c>
      <c r="B44" s="17" t="s">
        <v>381</v>
      </c>
      <c r="C44" s="25" t="s">
        <v>83</v>
      </c>
      <c r="D44" s="16" t="s">
        <v>428</v>
      </c>
      <c r="E44" s="299">
        <v>0</v>
      </c>
      <c r="F44" s="298"/>
      <c r="G44" s="122">
        <f>(IF(E44=0,0,IF(E44=1,25,(IF(E44=2,50,IF(E44=3,75,100))))))/100</f>
        <v>0</v>
      </c>
      <c r="H44" s="307" t="s">
        <v>200</v>
      </c>
      <c r="I44" s="20" t="s">
        <v>512</v>
      </c>
      <c r="J44" s="20" t="s">
        <v>196</v>
      </c>
      <c r="K44" s="20" t="s">
        <v>197</v>
      </c>
      <c r="L44" s="20" t="s">
        <v>198</v>
      </c>
      <c r="M44" s="165" t="s">
        <v>199</v>
      </c>
    </row>
    <row r="45" spans="1:13" s="12" customFormat="1" ht="18.75" customHeight="1">
      <c r="A45" s="213"/>
      <c r="B45" s="416" t="s">
        <v>93</v>
      </c>
      <c r="C45" s="416"/>
      <c r="D45" s="417"/>
      <c r="E45" s="197">
        <f>AVERAGE(E44:E44)</f>
        <v>0</v>
      </c>
      <c r="F45" s="189"/>
      <c r="G45" s="310">
        <f>AVERAGE(G44:G44)</f>
        <v>0</v>
      </c>
      <c r="H45" s="62"/>
      <c r="I45" s="62"/>
      <c r="J45" s="63"/>
      <c r="K45" s="63"/>
      <c r="L45" s="63"/>
      <c r="M45" s="172"/>
    </row>
    <row r="46" spans="1:13" s="12" customFormat="1" ht="84.75" customHeight="1">
      <c r="A46" s="293">
        <v>11</v>
      </c>
      <c r="B46" s="16" t="s">
        <v>382</v>
      </c>
      <c r="C46" s="25" t="s">
        <v>15</v>
      </c>
      <c r="D46" s="16" t="s">
        <v>429</v>
      </c>
      <c r="E46" s="299">
        <v>0</v>
      </c>
      <c r="F46" s="298"/>
      <c r="G46" s="122">
        <f>(IF(E46=0,0,IF(E46=1,25,(IF(E46=2,50,IF(E46=3,75,100))))))/100</f>
        <v>0</v>
      </c>
      <c r="H46" s="3" t="s">
        <v>201</v>
      </c>
      <c r="I46" s="20" t="s">
        <v>512</v>
      </c>
      <c r="J46" s="20" t="s">
        <v>202</v>
      </c>
      <c r="K46" s="20" t="s">
        <v>203</v>
      </c>
      <c r="L46" s="20" t="s">
        <v>204</v>
      </c>
      <c r="M46" s="165" t="s">
        <v>205</v>
      </c>
    </row>
    <row r="47" spans="1:13" s="12" customFormat="1" ht="19.5" customHeight="1">
      <c r="A47" s="213"/>
      <c r="B47" s="416" t="s">
        <v>94</v>
      </c>
      <c r="C47" s="416"/>
      <c r="D47" s="417"/>
      <c r="E47" s="197">
        <f>AVERAGE(E46:E46)</f>
        <v>0</v>
      </c>
      <c r="F47" s="189"/>
      <c r="G47" s="310">
        <f>AVERAGE(G46:G46)</f>
        <v>0</v>
      </c>
      <c r="H47" s="64"/>
      <c r="I47" s="64"/>
      <c r="J47" s="65"/>
      <c r="K47" s="65"/>
      <c r="L47" s="65"/>
      <c r="M47" s="173"/>
    </row>
    <row r="48" spans="1:13" s="12" customFormat="1" ht="176.25" customHeight="1">
      <c r="A48" s="422">
        <v>12</v>
      </c>
      <c r="B48" s="394" t="s">
        <v>383</v>
      </c>
      <c r="C48" s="25" t="s">
        <v>16</v>
      </c>
      <c r="D48" s="16" t="s">
        <v>432</v>
      </c>
      <c r="E48" s="299">
        <v>1</v>
      </c>
      <c r="F48" s="298" t="s">
        <v>620</v>
      </c>
      <c r="G48" s="122">
        <f>(IF(E48=0,0,IF(E48=1,25,(IF(E48=2,50,IF(E48=3,75,100))))))/100</f>
        <v>0.25</v>
      </c>
      <c r="H48" s="3" t="s">
        <v>206</v>
      </c>
      <c r="I48" s="20" t="s">
        <v>512</v>
      </c>
      <c r="J48" s="20" t="s">
        <v>207</v>
      </c>
      <c r="K48" s="20" t="s">
        <v>208</v>
      </c>
      <c r="L48" s="20" t="s">
        <v>209</v>
      </c>
      <c r="M48" s="165" t="s">
        <v>210</v>
      </c>
    </row>
    <row r="49" spans="1:13" ht="88.5" customHeight="1">
      <c r="A49" s="422"/>
      <c r="B49" s="395"/>
      <c r="C49" s="27" t="s">
        <v>17</v>
      </c>
      <c r="D49" s="16" t="s">
        <v>386</v>
      </c>
      <c r="E49" s="299">
        <v>0</v>
      </c>
      <c r="F49" s="298"/>
      <c r="G49" s="122">
        <f>(IF(E49=0,0,IF(E49=1,25,(IF(E49=2,50,IF(E49=3,75,100))))))/100</f>
        <v>0</v>
      </c>
      <c r="H49" s="303" t="s">
        <v>475</v>
      </c>
      <c r="I49" s="20" t="s">
        <v>512</v>
      </c>
      <c r="J49" s="20" t="s">
        <v>211</v>
      </c>
      <c r="K49" s="20" t="s">
        <v>212</v>
      </c>
      <c r="L49" s="20" t="s">
        <v>213</v>
      </c>
      <c r="M49" s="165" t="s">
        <v>214</v>
      </c>
    </row>
    <row r="50" spans="1:13" ht="15.75" customHeight="1">
      <c r="A50" s="213"/>
      <c r="B50" s="423" t="s">
        <v>95</v>
      </c>
      <c r="C50" s="423"/>
      <c r="D50" s="424"/>
      <c r="E50" s="197">
        <f>AVERAGE(E48:E49)</f>
        <v>0.5</v>
      </c>
      <c r="F50" s="190"/>
      <c r="G50" s="133">
        <f>AVERAGE(G48:G49)</f>
        <v>0.125</v>
      </c>
      <c r="H50" s="60"/>
      <c r="I50" s="156"/>
      <c r="J50" s="61"/>
      <c r="K50" s="61"/>
      <c r="L50" s="61"/>
      <c r="M50" s="171"/>
    </row>
    <row r="51" spans="1:13" ht="21.75" customHeight="1" thickBot="1">
      <c r="A51" s="427" t="s">
        <v>96</v>
      </c>
      <c r="B51" s="427"/>
      <c r="C51" s="427"/>
      <c r="D51" s="428"/>
      <c r="E51" s="198">
        <f>+AVERAGE(E50,E47,E45,E43)</f>
        <v>0.375</v>
      </c>
      <c r="F51" s="191"/>
      <c r="G51" s="134">
        <f>+AVERAGE(G50,G47,G45,G43)</f>
        <v>0.09375</v>
      </c>
      <c r="H51" s="38"/>
      <c r="I51" s="157"/>
      <c r="J51" s="39"/>
      <c r="K51" s="39"/>
      <c r="L51" s="39"/>
      <c r="M51" s="174"/>
    </row>
    <row r="52" spans="1:13" s="6" customFormat="1" ht="24.75" customHeight="1" thickBot="1">
      <c r="A52" s="429" t="s">
        <v>522</v>
      </c>
      <c r="B52" s="430"/>
      <c r="C52" s="430"/>
      <c r="D52" s="430"/>
      <c r="E52" s="430"/>
      <c r="F52" s="430"/>
      <c r="G52" s="430"/>
      <c r="H52" s="430"/>
      <c r="I52" s="430"/>
      <c r="J52" s="430"/>
      <c r="K52" s="430"/>
      <c r="L52" s="430"/>
      <c r="M52" s="431"/>
    </row>
    <row r="53" spans="1:13" s="6" customFormat="1" ht="76.5" customHeight="1">
      <c r="A53" s="76">
        <v>13</v>
      </c>
      <c r="B53" s="33" t="s">
        <v>483</v>
      </c>
      <c r="C53" s="32" t="s">
        <v>20</v>
      </c>
      <c r="D53" s="33" t="s">
        <v>433</v>
      </c>
      <c r="E53" s="299">
        <v>1</v>
      </c>
      <c r="F53" s="298" t="s">
        <v>621</v>
      </c>
      <c r="G53" s="122">
        <f>(IF(E53=0,0,IF(E53=1,25,(IF(E53=2,50,IF(E53=3,75,100))))))/100</f>
        <v>0.25</v>
      </c>
      <c r="H53" s="311" t="s">
        <v>527</v>
      </c>
      <c r="I53" s="20" t="s">
        <v>512</v>
      </c>
      <c r="J53" s="20" t="s">
        <v>518</v>
      </c>
      <c r="K53" s="20" t="s">
        <v>526</v>
      </c>
      <c r="L53" s="20" t="s">
        <v>519</v>
      </c>
      <c r="M53" s="164" t="s">
        <v>528</v>
      </c>
    </row>
    <row r="54" spans="1:13" s="6" customFormat="1" ht="16.5" customHeight="1">
      <c r="A54" s="66"/>
      <c r="B54" s="382" t="s">
        <v>97</v>
      </c>
      <c r="C54" s="382"/>
      <c r="D54" s="383"/>
      <c r="E54" s="269">
        <f>AVERAGE(E53:E53)</f>
        <v>1</v>
      </c>
      <c r="F54" s="270"/>
      <c r="G54" s="271">
        <f>AVERAGE(G53:G53)</f>
        <v>0.25</v>
      </c>
      <c r="H54" s="67"/>
      <c r="I54" s="312"/>
      <c r="J54" s="313"/>
      <c r="K54" s="313"/>
      <c r="L54" s="313"/>
      <c r="M54" s="176"/>
    </row>
    <row r="55" spans="1:13" s="6" customFormat="1" ht="87" customHeight="1">
      <c r="A55" s="81">
        <v>14</v>
      </c>
      <c r="B55" s="17" t="s">
        <v>384</v>
      </c>
      <c r="C55" s="26" t="s">
        <v>21</v>
      </c>
      <c r="D55" s="17" t="s">
        <v>385</v>
      </c>
      <c r="E55" s="299">
        <v>1</v>
      </c>
      <c r="F55" s="298" t="s">
        <v>622</v>
      </c>
      <c r="G55" s="122">
        <f>(IF(E55=0,0,IF(E55=1,25,(IF(E55=2,50,IF(E55=3,75,100))))))/100</f>
        <v>0.25</v>
      </c>
      <c r="H55" s="307" t="s">
        <v>216</v>
      </c>
      <c r="I55" s="20" t="s">
        <v>512</v>
      </c>
      <c r="J55" s="20" t="s">
        <v>215</v>
      </c>
      <c r="K55" s="20" t="s">
        <v>430</v>
      </c>
      <c r="L55" s="20" t="s">
        <v>431</v>
      </c>
      <c r="M55" s="165" t="s">
        <v>217</v>
      </c>
    </row>
    <row r="56" spans="1:13" ht="18" customHeight="1">
      <c r="A56" s="66"/>
      <c r="B56" s="382" t="s">
        <v>102</v>
      </c>
      <c r="C56" s="382"/>
      <c r="D56" s="383"/>
      <c r="E56" s="269">
        <f>AVERAGE(E55:E55)</f>
        <v>1</v>
      </c>
      <c r="F56" s="270"/>
      <c r="G56" s="271">
        <f>AVERAGE(G55:G55)</f>
        <v>0.25</v>
      </c>
      <c r="H56" s="67"/>
      <c r="I56" s="312"/>
      <c r="J56" s="313"/>
      <c r="K56" s="313"/>
      <c r="L56" s="313"/>
      <c r="M56" s="176"/>
    </row>
    <row r="57" spans="1:13" ht="82.5" customHeight="1">
      <c r="A57" s="381">
        <v>15</v>
      </c>
      <c r="B57" s="384" t="s">
        <v>387</v>
      </c>
      <c r="C57" s="27" t="s">
        <v>22</v>
      </c>
      <c r="D57" s="16" t="s">
        <v>434</v>
      </c>
      <c r="E57" s="299">
        <v>3</v>
      </c>
      <c r="F57" s="298" t="s">
        <v>612</v>
      </c>
      <c r="G57" s="122">
        <f>(IF(E57=0,0,IF(E57=1,25,(IF(E57=2,50,IF(E57=3,75,100))))))/100</f>
        <v>0.75</v>
      </c>
      <c r="H57" s="3" t="s">
        <v>529</v>
      </c>
      <c r="I57" s="20" t="s">
        <v>512</v>
      </c>
      <c r="J57" s="20" t="s">
        <v>503</v>
      </c>
      <c r="K57" s="20" t="s">
        <v>502</v>
      </c>
      <c r="L57" s="20" t="s">
        <v>504</v>
      </c>
      <c r="M57" s="165" t="s">
        <v>218</v>
      </c>
    </row>
    <row r="58" spans="1:13" ht="105.75" customHeight="1">
      <c r="A58" s="381"/>
      <c r="B58" s="384"/>
      <c r="C58" s="27" t="s">
        <v>23</v>
      </c>
      <c r="D58" s="16" t="s">
        <v>435</v>
      </c>
      <c r="E58" s="299">
        <v>4</v>
      </c>
      <c r="F58" s="298" t="s">
        <v>612</v>
      </c>
      <c r="G58" s="122">
        <f>(IF(E58=0,0,IF(E58=1,25,(IF(E58=2,50,IF(E58=3,75,100))))))/100</f>
        <v>1</v>
      </c>
      <c r="H58" s="3" t="s">
        <v>223</v>
      </c>
      <c r="I58" s="20" t="s">
        <v>512</v>
      </c>
      <c r="J58" s="20" t="s">
        <v>219</v>
      </c>
      <c r="K58" s="20" t="s">
        <v>220</v>
      </c>
      <c r="L58" s="20" t="s">
        <v>221</v>
      </c>
      <c r="M58" s="165" t="s">
        <v>222</v>
      </c>
    </row>
    <row r="59" spans="1:13" ht="18" customHeight="1">
      <c r="A59" s="66"/>
      <c r="B59" s="382" t="s">
        <v>103</v>
      </c>
      <c r="C59" s="382"/>
      <c r="D59" s="383"/>
      <c r="E59" s="269">
        <f>AVERAGE(E57:E58)</f>
        <v>3.5</v>
      </c>
      <c r="F59" s="270"/>
      <c r="G59" s="271">
        <f>AVERAGE(G57:G58)</f>
        <v>0.875</v>
      </c>
      <c r="H59" s="67"/>
      <c r="I59" s="312"/>
      <c r="J59" s="313"/>
      <c r="K59" s="313"/>
      <c r="L59" s="313"/>
      <c r="M59" s="176"/>
    </row>
    <row r="60" spans="1:13" ht="86.25" customHeight="1">
      <c r="A60" s="290">
        <v>16</v>
      </c>
      <c r="B60" s="16" t="s">
        <v>388</v>
      </c>
      <c r="C60" s="27" t="s">
        <v>24</v>
      </c>
      <c r="D60" s="16" t="s">
        <v>389</v>
      </c>
      <c r="E60" s="299">
        <v>0</v>
      </c>
      <c r="F60" s="298"/>
      <c r="G60" s="122">
        <f>(IF(E60=0,0,IF(E60=1,25,(IF(E60=2,50,IF(E60=3,75,100))))))/100</f>
        <v>0</v>
      </c>
      <c r="H60" s="3" t="s">
        <v>224</v>
      </c>
      <c r="I60" s="20" t="s">
        <v>512</v>
      </c>
      <c r="J60" s="20" t="s">
        <v>225</v>
      </c>
      <c r="K60" s="20" t="s">
        <v>226</v>
      </c>
      <c r="L60" s="20" t="s">
        <v>227</v>
      </c>
      <c r="M60" s="165" t="s">
        <v>228</v>
      </c>
    </row>
    <row r="61" spans="1:13" ht="20.25" customHeight="1">
      <c r="A61" s="66"/>
      <c r="B61" s="382" t="s">
        <v>104</v>
      </c>
      <c r="C61" s="382"/>
      <c r="D61" s="383"/>
      <c r="E61" s="269">
        <f>AVERAGE(E60:E60)</f>
        <v>0</v>
      </c>
      <c r="F61" s="270"/>
      <c r="G61" s="271">
        <f>AVERAGE(G60:G60)</f>
        <v>0</v>
      </c>
      <c r="H61" s="67"/>
      <c r="I61" s="312"/>
      <c r="J61" s="313"/>
      <c r="K61" s="313"/>
      <c r="L61" s="313"/>
      <c r="M61" s="176"/>
    </row>
    <row r="62" spans="1:13" ht="113.25" customHeight="1">
      <c r="A62" s="290">
        <v>17</v>
      </c>
      <c r="B62" s="16" t="s">
        <v>487</v>
      </c>
      <c r="C62" s="300" t="s">
        <v>71</v>
      </c>
      <c r="D62" s="16" t="s">
        <v>436</v>
      </c>
      <c r="E62" s="299">
        <v>2</v>
      </c>
      <c r="F62" s="298" t="s">
        <v>623</v>
      </c>
      <c r="G62" s="122">
        <f>(IF(E62=0,0,IF(E62=1,25,(IF(E62=2,50,IF(E62=3,75,100))))))/100</f>
        <v>0.5</v>
      </c>
      <c r="H62" s="3" t="s">
        <v>233</v>
      </c>
      <c r="I62" s="20" t="s">
        <v>512</v>
      </c>
      <c r="J62" s="20" t="s">
        <v>229</v>
      </c>
      <c r="K62" s="20" t="s">
        <v>230</v>
      </c>
      <c r="L62" s="20" t="s">
        <v>231</v>
      </c>
      <c r="M62" s="165" t="s">
        <v>232</v>
      </c>
    </row>
    <row r="63" spans="1:13" ht="20.25" customHeight="1">
      <c r="A63" s="66"/>
      <c r="B63" s="382" t="s">
        <v>105</v>
      </c>
      <c r="C63" s="382"/>
      <c r="D63" s="383"/>
      <c r="E63" s="269">
        <f>AVERAGE(E62:E62)</f>
        <v>2</v>
      </c>
      <c r="F63" s="270"/>
      <c r="G63" s="271">
        <f>AVERAGE(G62:G62)</f>
        <v>0.5</v>
      </c>
      <c r="H63" s="67"/>
      <c r="I63" s="312"/>
      <c r="J63" s="313"/>
      <c r="K63" s="313"/>
      <c r="L63" s="313"/>
      <c r="M63" s="176"/>
    </row>
    <row r="64" spans="1:13" ht="104.25" customHeight="1">
      <c r="A64" s="290">
        <v>18</v>
      </c>
      <c r="B64" s="16" t="s">
        <v>390</v>
      </c>
      <c r="C64" s="300" t="s">
        <v>72</v>
      </c>
      <c r="D64" s="16" t="s">
        <v>437</v>
      </c>
      <c r="E64" s="299">
        <v>0</v>
      </c>
      <c r="F64" s="298"/>
      <c r="G64" s="122">
        <f>(IF(E64=0,0,IF(E64=1,25,(IF(E64=2,50,IF(E64=3,75,100))))))/100</f>
        <v>0</v>
      </c>
      <c r="H64" s="3" t="s">
        <v>323</v>
      </c>
      <c r="I64" s="20" t="s">
        <v>512</v>
      </c>
      <c r="J64" s="20" t="s">
        <v>234</v>
      </c>
      <c r="K64" s="20" t="s">
        <v>235</v>
      </c>
      <c r="L64" s="20" t="s">
        <v>236</v>
      </c>
      <c r="M64" s="165" t="s">
        <v>237</v>
      </c>
    </row>
    <row r="65" spans="1:13" ht="18" customHeight="1">
      <c r="A65" s="66"/>
      <c r="B65" s="382" t="s">
        <v>106</v>
      </c>
      <c r="C65" s="382"/>
      <c r="D65" s="383"/>
      <c r="E65" s="269">
        <f>AVERAGE(E64:E64)</f>
        <v>0</v>
      </c>
      <c r="F65" s="270"/>
      <c r="G65" s="271">
        <f>AVERAGE(G64:G64)</f>
        <v>0</v>
      </c>
      <c r="H65" s="67"/>
      <c r="I65" s="312"/>
      <c r="J65" s="313"/>
      <c r="K65" s="313"/>
      <c r="L65" s="313"/>
      <c r="M65" s="176"/>
    </row>
    <row r="66" spans="1:13" ht="60" customHeight="1">
      <c r="A66" s="381">
        <v>19</v>
      </c>
      <c r="B66" s="384" t="s">
        <v>391</v>
      </c>
      <c r="C66" s="27" t="s">
        <v>37</v>
      </c>
      <c r="D66" s="16" t="s">
        <v>438</v>
      </c>
      <c r="E66" s="299">
        <v>3</v>
      </c>
      <c r="F66" s="298" t="s">
        <v>624</v>
      </c>
      <c r="G66" s="122">
        <f>(IF(E66=0,0,IF(E66=1,25,(IF(E66=2,50,IF(E66=3,75,100))))))/100</f>
        <v>0.75</v>
      </c>
      <c r="H66" s="3" t="s">
        <v>238</v>
      </c>
      <c r="I66" s="20" t="s">
        <v>512</v>
      </c>
      <c r="J66" s="20" t="s">
        <v>240</v>
      </c>
      <c r="K66" s="20" t="s">
        <v>241</v>
      </c>
      <c r="L66" s="20" t="s">
        <v>242</v>
      </c>
      <c r="M66" s="165" t="s">
        <v>243</v>
      </c>
    </row>
    <row r="67" spans="1:13" ht="77.25" customHeight="1">
      <c r="A67" s="381"/>
      <c r="B67" s="384"/>
      <c r="C67" s="27" t="s">
        <v>38</v>
      </c>
      <c r="D67" s="16" t="s">
        <v>439</v>
      </c>
      <c r="E67" s="299">
        <v>3</v>
      </c>
      <c r="F67" s="298" t="s">
        <v>624</v>
      </c>
      <c r="G67" s="122">
        <f>(IF(E67=0,0,IF(E67=1,25,(IF(E67=2,50,IF(E67=3,75,100))))))/100</f>
        <v>0.75</v>
      </c>
      <c r="H67" s="3" t="s">
        <v>239</v>
      </c>
      <c r="I67" s="20" t="s">
        <v>512</v>
      </c>
      <c r="J67" s="20" t="s">
        <v>244</v>
      </c>
      <c r="K67" s="20" t="s">
        <v>245</v>
      </c>
      <c r="L67" s="20" t="s">
        <v>246</v>
      </c>
      <c r="M67" s="165" t="s">
        <v>247</v>
      </c>
    </row>
    <row r="68" spans="1:13" ht="18.75" customHeight="1">
      <c r="A68" s="66"/>
      <c r="B68" s="382" t="s">
        <v>107</v>
      </c>
      <c r="C68" s="382"/>
      <c r="D68" s="383"/>
      <c r="E68" s="269">
        <f>AVERAGE(E66:E67)</f>
        <v>3</v>
      </c>
      <c r="F68" s="270"/>
      <c r="G68" s="271">
        <f>AVERAGE(G66:G67)</f>
        <v>0.75</v>
      </c>
      <c r="H68" s="67"/>
      <c r="I68" s="312"/>
      <c r="J68" s="313"/>
      <c r="K68" s="313"/>
      <c r="L68" s="313"/>
      <c r="M68" s="176"/>
    </row>
    <row r="69" spans="1:13" ht="69.75" customHeight="1">
      <c r="A69" s="290">
        <v>20</v>
      </c>
      <c r="B69" s="16" t="s">
        <v>392</v>
      </c>
      <c r="C69" s="27" t="s">
        <v>25</v>
      </c>
      <c r="D69" s="16" t="s">
        <v>440</v>
      </c>
      <c r="E69" s="299">
        <v>1</v>
      </c>
      <c r="F69" s="298" t="s">
        <v>625</v>
      </c>
      <c r="G69" s="122">
        <f>(IF(E69=0,0,IF(E69=1,25,(IF(E69=2,50,IF(E69=3,75,100))))))/100</f>
        <v>0.25</v>
      </c>
      <c r="H69" s="3" t="s">
        <v>248</v>
      </c>
      <c r="I69" s="20" t="s">
        <v>512</v>
      </c>
      <c r="J69" s="20" t="s">
        <v>249</v>
      </c>
      <c r="K69" s="20" t="s">
        <v>250</v>
      </c>
      <c r="L69" s="20" t="s">
        <v>251</v>
      </c>
      <c r="M69" s="165" t="s">
        <v>252</v>
      </c>
    </row>
    <row r="70" spans="1:13" ht="20.25" customHeight="1">
      <c r="A70" s="66"/>
      <c r="B70" s="382" t="s">
        <v>108</v>
      </c>
      <c r="C70" s="382"/>
      <c r="D70" s="383"/>
      <c r="E70" s="269">
        <f>AVERAGE(E69:E69)</f>
        <v>1</v>
      </c>
      <c r="F70" s="270"/>
      <c r="G70" s="271">
        <f>AVERAGE(G69:G69)</f>
        <v>0.25</v>
      </c>
      <c r="H70" s="67"/>
      <c r="I70" s="312"/>
      <c r="J70" s="313"/>
      <c r="K70" s="313"/>
      <c r="L70" s="313"/>
      <c r="M70" s="176"/>
    </row>
    <row r="71" spans="1:13" ht="67.5" customHeight="1">
      <c r="A71" s="381">
        <v>21</v>
      </c>
      <c r="B71" s="384" t="s">
        <v>491</v>
      </c>
      <c r="C71" s="27" t="s">
        <v>26</v>
      </c>
      <c r="D71" s="16" t="s">
        <v>441</v>
      </c>
      <c r="E71" s="299">
        <v>1</v>
      </c>
      <c r="F71" s="298" t="s">
        <v>626</v>
      </c>
      <c r="G71" s="122">
        <f>(IF(E71=0,0,IF(E71=1,25,(IF(E71=2,50,IF(E71=3,75,100))))))/100</f>
        <v>0.25</v>
      </c>
      <c r="H71" s="3" t="s">
        <v>533</v>
      </c>
      <c r="I71" s="20" t="s">
        <v>512</v>
      </c>
      <c r="J71" s="20" t="s">
        <v>253</v>
      </c>
      <c r="K71" s="20" t="s">
        <v>254</v>
      </c>
      <c r="L71" s="20" t="s">
        <v>255</v>
      </c>
      <c r="M71" s="165" t="s">
        <v>256</v>
      </c>
    </row>
    <row r="72" spans="1:13" ht="78" customHeight="1">
      <c r="A72" s="381"/>
      <c r="B72" s="384"/>
      <c r="C72" s="27" t="s">
        <v>36</v>
      </c>
      <c r="D72" s="16" t="s">
        <v>442</v>
      </c>
      <c r="E72" s="299">
        <v>1</v>
      </c>
      <c r="F72" s="298" t="s">
        <v>627</v>
      </c>
      <c r="G72" s="122">
        <f>(IF(E72=0,0,IF(E72=1,25,(IF(E72=2,50,IF(E72=3,75,100))))))/100</f>
        <v>0.25</v>
      </c>
      <c r="H72" s="3" t="s">
        <v>76</v>
      </c>
      <c r="I72" s="20" t="s">
        <v>512</v>
      </c>
      <c r="J72" s="20" t="s">
        <v>257</v>
      </c>
      <c r="K72" s="20" t="s">
        <v>258</v>
      </c>
      <c r="L72" s="20" t="s">
        <v>259</v>
      </c>
      <c r="M72" s="165" t="s">
        <v>260</v>
      </c>
    </row>
    <row r="73" spans="1:13" ht="22.5" customHeight="1">
      <c r="A73" s="66"/>
      <c r="B73" s="382" t="s">
        <v>109</v>
      </c>
      <c r="C73" s="382"/>
      <c r="D73" s="383"/>
      <c r="E73" s="269">
        <f>AVERAGE(E71:E72)</f>
        <v>1</v>
      </c>
      <c r="F73" s="270"/>
      <c r="G73" s="271">
        <f>AVERAGE(G71:G72)</f>
        <v>0.25</v>
      </c>
      <c r="H73" s="67"/>
      <c r="I73" s="312"/>
      <c r="J73" s="313"/>
      <c r="K73" s="313"/>
      <c r="L73" s="313"/>
      <c r="M73" s="176"/>
    </row>
    <row r="74" spans="1:13" ht="77.25" customHeight="1">
      <c r="A74" s="290">
        <v>22</v>
      </c>
      <c r="B74" s="16" t="s">
        <v>393</v>
      </c>
      <c r="C74" s="300" t="s">
        <v>73</v>
      </c>
      <c r="D74" s="16" t="s">
        <v>534</v>
      </c>
      <c r="E74" s="299">
        <v>1</v>
      </c>
      <c r="F74" s="298" t="s">
        <v>628</v>
      </c>
      <c r="G74" s="122">
        <f>(IF(E74=0,0,IF(E74=1,25,(IF(E74=2,50,IF(E74=3,75,100))))))/100</f>
        <v>0.25</v>
      </c>
      <c r="H74" s="3" t="s">
        <v>325</v>
      </c>
      <c r="I74" s="20" t="s">
        <v>512</v>
      </c>
      <c r="J74" s="20" t="s">
        <v>261</v>
      </c>
      <c r="K74" s="20" t="s">
        <v>326</v>
      </c>
      <c r="L74" s="20" t="s">
        <v>327</v>
      </c>
      <c r="M74" s="165" t="s">
        <v>328</v>
      </c>
    </row>
    <row r="75" spans="1:13" ht="21" customHeight="1">
      <c r="A75" s="66"/>
      <c r="B75" s="382" t="s">
        <v>110</v>
      </c>
      <c r="C75" s="382"/>
      <c r="D75" s="383"/>
      <c r="E75" s="269">
        <f>AVERAGE(E74:E74)</f>
        <v>1</v>
      </c>
      <c r="F75" s="270"/>
      <c r="G75" s="271">
        <f>AVERAGE(G74:G74)</f>
        <v>0.25</v>
      </c>
      <c r="H75" s="67"/>
      <c r="I75" s="312"/>
      <c r="J75" s="313"/>
      <c r="K75" s="313"/>
      <c r="L75" s="313"/>
      <c r="M75" s="176"/>
    </row>
    <row r="76" spans="1:13" ht="71.25" customHeight="1">
      <c r="A76" s="290">
        <v>23</v>
      </c>
      <c r="B76" s="16" t="s">
        <v>394</v>
      </c>
      <c r="C76" s="300" t="s">
        <v>27</v>
      </c>
      <c r="D76" s="16" t="s">
        <v>535</v>
      </c>
      <c r="E76" s="299">
        <v>1</v>
      </c>
      <c r="F76" s="298" t="s">
        <v>629</v>
      </c>
      <c r="G76" s="122">
        <f>(IF(E76=0,0,IF(E76=1,25,(IF(E76=2,50,IF(E76=3,75,100))))))/100</f>
        <v>0.25</v>
      </c>
      <c r="H76" s="3" t="s">
        <v>536</v>
      </c>
      <c r="I76" s="20" t="s">
        <v>512</v>
      </c>
      <c r="J76" s="20" t="s">
        <v>538</v>
      </c>
      <c r="K76" s="20" t="s">
        <v>539</v>
      </c>
      <c r="L76" s="20" t="s">
        <v>540</v>
      </c>
      <c r="M76" s="165" t="s">
        <v>541</v>
      </c>
    </row>
    <row r="77" spans="1:13" ht="21.75" customHeight="1">
      <c r="A77" s="66"/>
      <c r="B77" s="382" t="s">
        <v>111</v>
      </c>
      <c r="C77" s="382"/>
      <c r="D77" s="383"/>
      <c r="E77" s="269">
        <f>AVERAGE(E76:E76)</f>
        <v>1</v>
      </c>
      <c r="F77" s="270"/>
      <c r="G77" s="271">
        <f>AVERAGE(G76:G76)</f>
        <v>0.25</v>
      </c>
      <c r="H77" s="67"/>
      <c r="I77" s="312"/>
      <c r="J77" s="313"/>
      <c r="K77" s="313"/>
      <c r="L77" s="313"/>
      <c r="M77" s="176"/>
    </row>
    <row r="78" spans="1:13" ht="110.25" customHeight="1">
      <c r="A78" s="290">
        <v>24</v>
      </c>
      <c r="B78" s="16" t="s">
        <v>395</v>
      </c>
      <c r="C78" s="300" t="s">
        <v>74</v>
      </c>
      <c r="D78" s="16" t="s">
        <v>484</v>
      </c>
      <c r="E78" s="299">
        <v>1</v>
      </c>
      <c r="F78" s="298" t="s">
        <v>630</v>
      </c>
      <c r="G78" s="122">
        <f>(IF(E78=0,0,IF(E78=1,25,(IF(E78=2,50,IF(E78=3,75,100))))))/100</f>
        <v>0.25</v>
      </c>
      <c r="H78" s="3" t="s">
        <v>537</v>
      </c>
      <c r="I78" s="20" t="s">
        <v>512</v>
      </c>
      <c r="J78" s="20" t="s">
        <v>329</v>
      </c>
      <c r="K78" s="20" t="s">
        <v>542</v>
      </c>
      <c r="L78" s="20" t="s">
        <v>543</v>
      </c>
      <c r="M78" s="165" t="s">
        <v>544</v>
      </c>
    </row>
    <row r="79" spans="1:13" ht="20.25" customHeight="1">
      <c r="A79" s="66"/>
      <c r="B79" s="382" t="s">
        <v>112</v>
      </c>
      <c r="C79" s="382"/>
      <c r="D79" s="383"/>
      <c r="E79" s="269">
        <f>AVERAGE(E78:E78)</f>
        <v>1</v>
      </c>
      <c r="F79" s="270"/>
      <c r="G79" s="271">
        <f>AVERAGE(G78:G78)</f>
        <v>0.25</v>
      </c>
      <c r="H79" s="67"/>
      <c r="I79" s="312"/>
      <c r="J79" s="313"/>
      <c r="K79" s="313"/>
      <c r="L79" s="313"/>
      <c r="M79" s="176"/>
    </row>
    <row r="80" spans="1:13" ht="24" customHeight="1" thickBot="1">
      <c r="A80" s="436" t="s">
        <v>523</v>
      </c>
      <c r="B80" s="436"/>
      <c r="C80" s="436"/>
      <c r="D80" s="437"/>
      <c r="E80" s="199">
        <f>+AVERAGE(E79,E77,E75,E73,E70,E68,E63,E61,E56,E54)</f>
        <v>1.2</v>
      </c>
      <c r="F80" s="192"/>
      <c r="G80" s="135">
        <f>+AVERAGE(G79,G77,G75,G73,G70,G68,G63,G61,G56,G54)</f>
        <v>0.3</v>
      </c>
      <c r="H80" s="69"/>
      <c r="I80" s="159"/>
      <c r="J80" s="70"/>
      <c r="K80" s="70"/>
      <c r="L80" s="70"/>
      <c r="M80" s="177"/>
    </row>
    <row r="81" spans="1:13" s="6" customFormat="1" ht="24.75" customHeight="1" thickBot="1">
      <c r="A81" s="438" t="s">
        <v>113</v>
      </c>
      <c r="B81" s="439"/>
      <c r="C81" s="439"/>
      <c r="D81" s="439"/>
      <c r="E81" s="439"/>
      <c r="F81" s="439"/>
      <c r="G81" s="439"/>
      <c r="H81" s="439"/>
      <c r="I81" s="439"/>
      <c r="J81" s="439"/>
      <c r="K81" s="439"/>
      <c r="L81" s="439"/>
      <c r="M81" s="440"/>
    </row>
    <row r="82" spans="1:13" s="11" customFormat="1" ht="94.5" customHeight="1">
      <c r="A82" s="78">
        <v>25</v>
      </c>
      <c r="B82" s="17" t="s">
        <v>396</v>
      </c>
      <c r="C82" s="26" t="s">
        <v>28</v>
      </c>
      <c r="D82" s="17" t="s">
        <v>443</v>
      </c>
      <c r="E82" s="297">
        <v>1</v>
      </c>
      <c r="F82" s="298" t="s">
        <v>631</v>
      </c>
      <c r="G82" s="122">
        <f>(IF(E82=0,0,IF(E82=1,25,(IF(E82=2,50,IF(E82=3,75,100))))))/100</f>
        <v>0.25</v>
      </c>
      <c r="H82" s="307" t="s">
        <v>77</v>
      </c>
      <c r="I82" s="20" t="s">
        <v>512</v>
      </c>
      <c r="J82" s="20" t="s">
        <v>262</v>
      </c>
      <c r="K82" s="20" t="s">
        <v>263</v>
      </c>
      <c r="L82" s="20" t="s">
        <v>264</v>
      </c>
      <c r="M82" s="164" t="s">
        <v>265</v>
      </c>
    </row>
    <row r="83" spans="1:13" s="11" customFormat="1" ht="22.5" customHeight="1">
      <c r="A83" s="44"/>
      <c r="B83" s="385" t="s">
        <v>114</v>
      </c>
      <c r="C83" s="385"/>
      <c r="D83" s="386"/>
      <c r="E83" s="200">
        <f>AVERAGE(E82:E82)</f>
        <v>1</v>
      </c>
      <c r="F83" s="193"/>
      <c r="G83" s="136">
        <f>AVERAGE(G82:G82)</f>
        <v>0.25</v>
      </c>
      <c r="H83" s="42"/>
      <c r="I83" s="314"/>
      <c r="J83" s="315"/>
      <c r="K83" s="315"/>
      <c r="L83" s="315"/>
      <c r="M83" s="178"/>
    </row>
    <row r="84" spans="1:13" s="11" customFormat="1" ht="97.5" customHeight="1">
      <c r="A84" s="295">
        <v>26</v>
      </c>
      <c r="B84" s="16" t="s">
        <v>397</v>
      </c>
      <c r="C84" s="316" t="s">
        <v>78</v>
      </c>
      <c r="D84" s="16" t="s">
        <v>444</v>
      </c>
      <c r="E84" s="299">
        <v>3</v>
      </c>
      <c r="F84" s="298" t="s">
        <v>632</v>
      </c>
      <c r="G84" s="122">
        <f>(IF(E84=0,0,IF(E84=1,25,(IF(E84=2,50,IF(E84=3,75,100))))))/100</f>
        <v>0.75</v>
      </c>
      <c r="H84" s="3" t="s">
        <v>270</v>
      </c>
      <c r="I84" s="20" t="s">
        <v>512</v>
      </c>
      <c r="J84" s="20" t="s">
        <v>266</v>
      </c>
      <c r="K84" s="20" t="s">
        <v>267</v>
      </c>
      <c r="L84" s="20" t="s">
        <v>268</v>
      </c>
      <c r="M84" s="165" t="s">
        <v>269</v>
      </c>
    </row>
    <row r="85" spans="1:13" s="11" customFormat="1" ht="24" customHeight="1">
      <c r="A85" s="44"/>
      <c r="B85" s="385" t="s">
        <v>115</v>
      </c>
      <c r="C85" s="385"/>
      <c r="D85" s="386"/>
      <c r="E85" s="200">
        <f>AVERAGE(E84:E84)</f>
        <v>3</v>
      </c>
      <c r="F85" s="193"/>
      <c r="G85" s="136">
        <f>AVERAGE(G84:G84)</f>
        <v>0.75</v>
      </c>
      <c r="H85" s="42"/>
      <c r="I85" s="314"/>
      <c r="J85" s="315"/>
      <c r="K85" s="315"/>
      <c r="L85" s="315"/>
      <c r="M85" s="178"/>
    </row>
    <row r="86" spans="1:13" s="11" customFormat="1" ht="71.25" customHeight="1">
      <c r="A86" s="295">
        <v>27</v>
      </c>
      <c r="B86" s="16" t="s">
        <v>398</v>
      </c>
      <c r="C86" s="25" t="s">
        <v>31</v>
      </c>
      <c r="D86" s="16" t="s">
        <v>445</v>
      </c>
      <c r="E86" s="299">
        <v>4</v>
      </c>
      <c r="F86" s="298" t="s">
        <v>633</v>
      </c>
      <c r="G86" s="122">
        <f>(IF(E86=0,0,IF(E86=1,25,(IF(E86=2,50,IF(E86=3,75,100))))))/100</f>
        <v>1</v>
      </c>
      <c r="H86" s="3" t="s">
        <v>457</v>
      </c>
      <c r="I86" s="20" t="s">
        <v>512</v>
      </c>
      <c r="J86" s="20" t="s">
        <v>271</v>
      </c>
      <c r="K86" s="20" t="s">
        <v>272</v>
      </c>
      <c r="L86" s="20" t="s">
        <v>273</v>
      </c>
      <c r="M86" s="165" t="s">
        <v>274</v>
      </c>
    </row>
    <row r="87" spans="1:13" s="11" customFormat="1" ht="24" customHeight="1">
      <c r="A87" s="44"/>
      <c r="B87" s="385" t="s">
        <v>116</v>
      </c>
      <c r="C87" s="385"/>
      <c r="D87" s="386"/>
      <c r="E87" s="200">
        <f>AVERAGE(E86:E86)</f>
        <v>4</v>
      </c>
      <c r="F87" s="193"/>
      <c r="G87" s="136">
        <f>AVERAGE(G86:G86)</f>
        <v>1</v>
      </c>
      <c r="H87" s="42"/>
      <c r="I87" s="314"/>
      <c r="J87" s="315"/>
      <c r="K87" s="315"/>
      <c r="L87" s="315"/>
      <c r="M87" s="178"/>
    </row>
    <row r="88" spans="1:13" s="11" customFormat="1" ht="100.5" customHeight="1">
      <c r="A88" s="295">
        <v>28</v>
      </c>
      <c r="B88" s="16" t="s">
        <v>399</v>
      </c>
      <c r="C88" s="317" t="s">
        <v>75</v>
      </c>
      <c r="D88" s="16" t="s">
        <v>446</v>
      </c>
      <c r="E88" s="299">
        <v>1</v>
      </c>
      <c r="F88" s="298" t="s">
        <v>634</v>
      </c>
      <c r="G88" s="122">
        <f>(IF(E88=0,0,IF(E88=1,25,(IF(E88=2,50,IF(E88=3,75,100))))))/100</f>
        <v>0.25</v>
      </c>
      <c r="H88" s="3" t="s">
        <v>279</v>
      </c>
      <c r="I88" s="20" t="s">
        <v>512</v>
      </c>
      <c r="J88" s="20" t="s">
        <v>275</v>
      </c>
      <c r="K88" s="20" t="s">
        <v>276</v>
      </c>
      <c r="L88" s="20" t="s">
        <v>277</v>
      </c>
      <c r="M88" s="165" t="s">
        <v>278</v>
      </c>
    </row>
    <row r="89" spans="1:13" s="11" customFormat="1" ht="21.75" customHeight="1">
      <c r="A89" s="44"/>
      <c r="B89" s="385" t="s">
        <v>117</v>
      </c>
      <c r="C89" s="385"/>
      <c r="D89" s="386"/>
      <c r="E89" s="200">
        <f>AVERAGE(E88:E88)</f>
        <v>1</v>
      </c>
      <c r="F89" s="193"/>
      <c r="G89" s="136">
        <f>AVERAGE(G88:G88)</f>
        <v>0.25</v>
      </c>
      <c r="H89" s="42"/>
      <c r="I89" s="314"/>
      <c r="J89" s="315"/>
      <c r="K89" s="315"/>
      <c r="L89" s="315"/>
      <c r="M89" s="178"/>
    </row>
    <row r="90" spans="1:13" s="11" customFormat="1" ht="84.75" customHeight="1">
      <c r="A90" s="295">
        <v>29</v>
      </c>
      <c r="B90" s="16" t="s">
        <v>400</v>
      </c>
      <c r="C90" s="318" t="s">
        <v>29</v>
      </c>
      <c r="D90" s="16" t="s">
        <v>447</v>
      </c>
      <c r="E90" s="299">
        <v>3</v>
      </c>
      <c r="F90" s="298" t="s">
        <v>635</v>
      </c>
      <c r="G90" s="122">
        <f>(IF(E90=0,0,IF(E90=1,25,(IF(E90=2,50,IF(E90=3,75,100))))))/100</f>
        <v>0.75</v>
      </c>
      <c r="H90" s="3" t="s">
        <v>280</v>
      </c>
      <c r="I90" s="20" t="s">
        <v>512</v>
      </c>
      <c r="J90" s="20" t="s">
        <v>281</v>
      </c>
      <c r="K90" s="20" t="s">
        <v>282</v>
      </c>
      <c r="L90" s="20" t="s">
        <v>283</v>
      </c>
      <c r="M90" s="165" t="s">
        <v>284</v>
      </c>
    </row>
    <row r="91" spans="1:13" s="11" customFormat="1" ht="20.25" customHeight="1">
      <c r="A91" s="44"/>
      <c r="B91" s="385" t="s">
        <v>118</v>
      </c>
      <c r="C91" s="385"/>
      <c r="D91" s="386"/>
      <c r="E91" s="200">
        <f>AVERAGE(E90:E90)</f>
        <v>3</v>
      </c>
      <c r="F91" s="193"/>
      <c r="G91" s="136">
        <f>AVERAGE(G90:G90)</f>
        <v>0.75</v>
      </c>
      <c r="H91" s="42"/>
      <c r="I91" s="314"/>
      <c r="J91" s="315"/>
      <c r="K91" s="315"/>
      <c r="L91" s="315"/>
      <c r="M91" s="178"/>
    </row>
    <row r="92" spans="1:13" s="11" customFormat="1" ht="90" customHeight="1">
      <c r="A92" s="435">
        <v>30</v>
      </c>
      <c r="B92" s="384" t="s">
        <v>599</v>
      </c>
      <c r="C92" s="25">
        <v>30.1</v>
      </c>
      <c r="D92" s="16" t="s">
        <v>448</v>
      </c>
      <c r="E92" s="299">
        <v>1</v>
      </c>
      <c r="F92" s="298" t="s">
        <v>636</v>
      </c>
      <c r="G92" s="122">
        <f>(IF(E92=0,0,IF(E92=1,25,(IF(E92=2,50,IF(E92=3,75,100))))))/100</f>
        <v>0.25</v>
      </c>
      <c r="H92" s="3" t="s">
        <v>289</v>
      </c>
      <c r="I92" s="20" t="s">
        <v>512</v>
      </c>
      <c r="J92" s="20" t="s">
        <v>285</v>
      </c>
      <c r="K92" s="20" t="s">
        <v>286</v>
      </c>
      <c r="L92" s="20" t="s">
        <v>287</v>
      </c>
      <c r="M92" s="165" t="s">
        <v>288</v>
      </c>
    </row>
    <row r="93" spans="1:13" ht="101.25" customHeight="1">
      <c r="A93" s="435"/>
      <c r="B93" s="384"/>
      <c r="C93" s="27" t="s">
        <v>293</v>
      </c>
      <c r="D93" s="16" t="s">
        <v>449</v>
      </c>
      <c r="E93" s="299">
        <v>3</v>
      </c>
      <c r="F93" s="298" t="s">
        <v>637</v>
      </c>
      <c r="G93" s="122">
        <f>(IF(E93=0,0,IF(E93=1,25,(IF(E93=2,50,IF(E93=3,75,100))))))/100</f>
        <v>0.75</v>
      </c>
      <c r="H93" s="3" t="s">
        <v>458</v>
      </c>
      <c r="I93" s="20" t="s">
        <v>512</v>
      </c>
      <c r="J93" s="20" t="s">
        <v>297</v>
      </c>
      <c r="K93" s="20" t="s">
        <v>298</v>
      </c>
      <c r="L93" s="20" t="s">
        <v>290</v>
      </c>
      <c r="M93" s="165" t="s">
        <v>296</v>
      </c>
    </row>
    <row r="94" spans="1:13" ht="108.75" customHeight="1">
      <c r="A94" s="435"/>
      <c r="B94" s="384"/>
      <c r="C94" s="27" t="s">
        <v>294</v>
      </c>
      <c r="D94" s="16" t="s">
        <v>450</v>
      </c>
      <c r="E94" s="299">
        <v>1</v>
      </c>
      <c r="F94" s="298" t="s">
        <v>638</v>
      </c>
      <c r="G94" s="122">
        <f>(IF(E94=0,0,IF(E94=1,25,(IF(E94=2,50,IF(E94=3,75,100))))))/100</f>
        <v>0.25</v>
      </c>
      <c r="H94" s="3" t="s">
        <v>497</v>
      </c>
      <c r="I94" s="20" t="s">
        <v>512</v>
      </c>
      <c r="J94" s="20" t="s">
        <v>291</v>
      </c>
      <c r="K94" s="20" t="s">
        <v>295</v>
      </c>
      <c r="L94" s="20" t="s">
        <v>292</v>
      </c>
      <c r="M94" s="165" t="s">
        <v>459</v>
      </c>
    </row>
    <row r="95" spans="1:13" ht="19.5" customHeight="1">
      <c r="A95" s="44"/>
      <c r="B95" s="385" t="s">
        <v>119</v>
      </c>
      <c r="C95" s="385"/>
      <c r="D95" s="386"/>
      <c r="E95" s="200">
        <f>AVERAGE(E92:E94)</f>
        <v>1.6666666666666667</v>
      </c>
      <c r="F95" s="193"/>
      <c r="G95" s="136">
        <f>AVERAGE(G92:G94)</f>
        <v>0.4166666666666667</v>
      </c>
      <c r="H95" s="42"/>
      <c r="I95" s="314"/>
      <c r="J95" s="315"/>
      <c r="K95" s="315"/>
      <c r="L95" s="315"/>
      <c r="M95" s="179"/>
    </row>
    <row r="96" spans="1:13" ht="24.75" customHeight="1" thickBot="1">
      <c r="A96" s="441" t="s">
        <v>120</v>
      </c>
      <c r="B96" s="441"/>
      <c r="C96" s="441"/>
      <c r="D96" s="442"/>
      <c r="E96" s="201">
        <f>+AVERAGE(E95,E91,E89,E87,E85,E83)</f>
        <v>2.277777777777778</v>
      </c>
      <c r="F96" s="194"/>
      <c r="G96" s="137">
        <f>+AVERAGE(G95,G91,G89,G87,G85,G83)</f>
        <v>0.5694444444444445</v>
      </c>
      <c r="H96" s="40"/>
      <c r="I96" s="161"/>
      <c r="J96" s="41"/>
      <c r="K96" s="41"/>
      <c r="L96" s="41"/>
      <c r="M96" s="180"/>
    </row>
    <row r="97" spans="1:13" s="6" customFormat="1" ht="27.75" customHeight="1">
      <c r="A97" s="443" t="s">
        <v>524</v>
      </c>
      <c r="B97" s="444"/>
      <c r="C97" s="444"/>
      <c r="D97" s="444"/>
      <c r="E97" s="444"/>
      <c r="F97" s="444"/>
      <c r="G97" s="444"/>
      <c r="H97" s="444"/>
      <c r="I97" s="444"/>
      <c r="J97" s="444"/>
      <c r="K97" s="444"/>
      <c r="L97" s="444"/>
      <c r="M97" s="445"/>
    </row>
    <row r="98" spans="1:13" s="6" customFormat="1" ht="113.25" customHeight="1">
      <c r="A98" s="79">
        <v>31</v>
      </c>
      <c r="B98" s="17" t="s">
        <v>402</v>
      </c>
      <c r="C98" s="26" t="s">
        <v>30</v>
      </c>
      <c r="D98" s="17" t="s">
        <v>451</v>
      </c>
      <c r="E98" s="297">
        <v>0</v>
      </c>
      <c r="F98" s="298"/>
      <c r="G98" s="122">
        <f>(IF(E98=0,0,IF(E98=1,25,(IF(E98=2,50,IF(E98=3,75,100))))))/100</f>
        <v>0</v>
      </c>
      <c r="H98" s="307" t="s">
        <v>299</v>
      </c>
      <c r="I98" s="20" t="s">
        <v>512</v>
      </c>
      <c r="J98" s="20" t="s">
        <v>300</v>
      </c>
      <c r="K98" s="20" t="s">
        <v>301</v>
      </c>
      <c r="L98" s="20" t="s">
        <v>302</v>
      </c>
      <c r="M98" s="165" t="s">
        <v>303</v>
      </c>
    </row>
    <row r="99" spans="1:13" s="6" customFormat="1" ht="19.5" customHeight="1">
      <c r="A99" s="71"/>
      <c r="B99" s="382" t="s">
        <v>121</v>
      </c>
      <c r="C99" s="382"/>
      <c r="D99" s="383"/>
      <c r="E99" s="269">
        <f>AVERAGE(E98:E98)</f>
        <v>0</v>
      </c>
      <c r="F99" s="272"/>
      <c r="G99" s="271">
        <f>AVERAGE(G98:G98)</f>
        <v>0</v>
      </c>
      <c r="H99" s="67"/>
      <c r="I99" s="312"/>
      <c r="J99" s="313"/>
      <c r="K99" s="313"/>
      <c r="L99" s="313"/>
      <c r="M99" s="176"/>
    </row>
    <row r="100" spans="1:13" s="6" customFormat="1" ht="95.25" customHeight="1">
      <c r="A100" s="294">
        <v>32</v>
      </c>
      <c r="B100" s="16" t="s">
        <v>403</v>
      </c>
      <c r="C100" s="25" t="s">
        <v>32</v>
      </c>
      <c r="D100" s="16" t="s">
        <v>452</v>
      </c>
      <c r="E100" s="299">
        <v>1</v>
      </c>
      <c r="F100" s="298" t="s">
        <v>623</v>
      </c>
      <c r="G100" s="122">
        <f>(IF(E100=0,0,IF(E100=1,25,(IF(E100=2,50,IF(E100=3,75,100))))))/100</f>
        <v>0.25</v>
      </c>
      <c r="H100" s="3" t="s">
        <v>304</v>
      </c>
      <c r="I100" s="20" t="s">
        <v>512</v>
      </c>
      <c r="J100" s="20" t="s">
        <v>305</v>
      </c>
      <c r="K100" s="20" t="s">
        <v>306</v>
      </c>
      <c r="L100" s="20" t="s">
        <v>307</v>
      </c>
      <c r="M100" s="165" t="s">
        <v>308</v>
      </c>
    </row>
    <row r="101" spans="1:13" s="6" customFormat="1" ht="18.75" customHeight="1">
      <c r="A101" s="71"/>
      <c r="B101" s="382" t="s">
        <v>122</v>
      </c>
      <c r="C101" s="382"/>
      <c r="D101" s="383"/>
      <c r="E101" s="269">
        <f>AVERAGE(E100:E100)</f>
        <v>1</v>
      </c>
      <c r="F101" s="272"/>
      <c r="G101" s="271">
        <f>AVERAGE(G100:G100)</f>
        <v>0.25</v>
      </c>
      <c r="H101" s="67"/>
      <c r="I101" s="312"/>
      <c r="J101" s="313"/>
      <c r="K101" s="313"/>
      <c r="L101" s="313"/>
      <c r="M101" s="176"/>
    </row>
    <row r="102" spans="1:13" s="6" customFormat="1" ht="80.25" customHeight="1">
      <c r="A102" s="434">
        <v>33</v>
      </c>
      <c r="B102" s="384" t="s">
        <v>404</v>
      </c>
      <c r="C102" s="300" t="s">
        <v>33</v>
      </c>
      <c r="D102" s="16" t="s">
        <v>453</v>
      </c>
      <c r="E102" s="299">
        <v>1</v>
      </c>
      <c r="F102" s="298" t="s">
        <v>639</v>
      </c>
      <c r="G102" s="122">
        <f>(IF(E102=0,0,IF(E102=1,25,(IF(E102=2,50,IF(E102=3,75,100))))))/100</f>
        <v>0.25</v>
      </c>
      <c r="H102" s="3" t="s">
        <v>320</v>
      </c>
      <c r="I102" s="20" t="s">
        <v>512</v>
      </c>
      <c r="J102" s="20" t="s">
        <v>309</v>
      </c>
      <c r="K102" s="20" t="s">
        <v>310</v>
      </c>
      <c r="L102" s="20" t="s">
        <v>311</v>
      </c>
      <c r="M102" s="165" t="s">
        <v>312</v>
      </c>
    </row>
    <row r="103" spans="1:13" ht="72.75" customHeight="1">
      <c r="A103" s="434"/>
      <c r="B103" s="384"/>
      <c r="C103" s="300" t="s">
        <v>34</v>
      </c>
      <c r="D103" s="16" t="s">
        <v>454</v>
      </c>
      <c r="E103" s="299">
        <v>1</v>
      </c>
      <c r="F103" s="298" t="s">
        <v>640</v>
      </c>
      <c r="G103" s="122">
        <f>(IF(E103=0,0,IF(E103=1,25,(IF(E103=2,50,IF(E103=3,75,100))))))/100</f>
        <v>0.25</v>
      </c>
      <c r="H103" s="3" t="s">
        <v>321</v>
      </c>
      <c r="I103" s="20" t="s">
        <v>512</v>
      </c>
      <c r="J103" s="20" t="s">
        <v>313</v>
      </c>
      <c r="K103" s="20" t="s">
        <v>314</v>
      </c>
      <c r="L103" s="20" t="s">
        <v>315</v>
      </c>
      <c r="M103" s="165" t="s">
        <v>316</v>
      </c>
    </row>
    <row r="104" spans="1:13" ht="182.25" customHeight="1">
      <c r="A104" s="434"/>
      <c r="B104" s="384"/>
      <c r="C104" s="27" t="s">
        <v>35</v>
      </c>
      <c r="D104" s="16" t="s">
        <v>455</v>
      </c>
      <c r="E104" s="299">
        <v>1</v>
      </c>
      <c r="F104" s="298" t="s">
        <v>641</v>
      </c>
      <c r="G104" s="122">
        <f>(IF(E104=0,0,IF(E104=1,25,(IF(E104=2,50,IF(E104=3,75,100))))))/100</f>
        <v>0.25</v>
      </c>
      <c r="H104" s="3" t="s">
        <v>597</v>
      </c>
      <c r="I104" s="20" t="s">
        <v>512</v>
      </c>
      <c r="J104" s="20" t="s">
        <v>317</v>
      </c>
      <c r="K104" s="20" t="s">
        <v>318</v>
      </c>
      <c r="L104" s="20" t="s">
        <v>520</v>
      </c>
      <c r="M104" s="165" t="s">
        <v>319</v>
      </c>
    </row>
    <row r="105" spans="1:13" ht="15" customHeight="1">
      <c r="A105" s="71"/>
      <c r="B105" s="382" t="s">
        <v>123</v>
      </c>
      <c r="C105" s="382"/>
      <c r="D105" s="383"/>
      <c r="E105" s="269">
        <f>AVERAGE(E102:E104)</f>
        <v>1</v>
      </c>
      <c r="F105" s="270"/>
      <c r="G105" s="271">
        <f>AVERAGE(G102:G104)</f>
        <v>0.25</v>
      </c>
      <c r="H105" s="67"/>
      <c r="I105" s="312"/>
      <c r="J105" s="313"/>
      <c r="K105" s="313"/>
      <c r="L105" s="313"/>
      <c r="M105" s="176"/>
    </row>
    <row r="106" spans="1:13" ht="21" customHeight="1" thickBot="1">
      <c r="A106" s="436" t="s">
        <v>124</v>
      </c>
      <c r="B106" s="436"/>
      <c r="C106" s="436"/>
      <c r="D106" s="437"/>
      <c r="E106" s="199">
        <f>+AVERAGE(E105,E101,E99)</f>
        <v>0.6666666666666666</v>
      </c>
      <c r="F106" s="192"/>
      <c r="G106" s="135">
        <f>AVERAGE(G105,G101,G99)</f>
        <v>0.16666666666666666</v>
      </c>
      <c r="H106" s="69"/>
      <c r="I106" s="159"/>
      <c r="J106" s="70"/>
      <c r="K106" s="70"/>
      <c r="L106" s="70"/>
      <c r="M106" s="177"/>
    </row>
    <row r="107" spans="1:13" ht="23.25" customHeight="1" thickBot="1">
      <c r="A107" s="425" t="s">
        <v>125</v>
      </c>
      <c r="B107" s="426"/>
      <c r="C107" s="426"/>
      <c r="D107" s="426"/>
      <c r="E107" s="202">
        <f>AVERAGE(E40,E51,E80,E96,E106)</f>
        <v>1.1372222222222221</v>
      </c>
      <c r="F107" s="125"/>
      <c r="G107" s="126">
        <f>AVERAGE(G40,G51,G80,G96,G106)</f>
        <v>0.28430555555555553</v>
      </c>
      <c r="H107" s="47"/>
      <c r="I107" s="47"/>
      <c r="J107" s="48"/>
      <c r="K107" s="48"/>
      <c r="L107" s="48"/>
      <c r="M107" s="181"/>
    </row>
    <row r="108" spans="8:9" ht="15">
      <c r="H108" s="5"/>
      <c r="I108" s="5"/>
    </row>
    <row r="109" spans="8:9" ht="15">
      <c r="H109" s="5"/>
      <c r="I109" s="5"/>
    </row>
    <row r="110" spans="8:9" ht="15">
      <c r="H110" s="5"/>
      <c r="I110" s="5"/>
    </row>
    <row r="111" spans="8:9" ht="15">
      <c r="H111" s="5"/>
      <c r="I111" s="5"/>
    </row>
    <row r="112" spans="8:9" ht="15">
      <c r="H112" s="5"/>
      <c r="I112" s="5"/>
    </row>
    <row r="113" spans="8:9" ht="15">
      <c r="H113" s="5"/>
      <c r="I113" s="5"/>
    </row>
    <row r="114" spans="8:9" ht="15">
      <c r="H114" s="5"/>
      <c r="I114" s="5"/>
    </row>
    <row r="115" spans="8:9" ht="15">
      <c r="H115" s="5"/>
      <c r="I115" s="5"/>
    </row>
  </sheetData>
  <sheetProtection/>
  <mergeCells count="76">
    <mergeCell ref="A80:D80"/>
    <mergeCell ref="A81:M81"/>
    <mergeCell ref="A96:D96"/>
    <mergeCell ref="A97:M97"/>
    <mergeCell ref="A106:D106"/>
    <mergeCell ref="A3:M3"/>
    <mergeCell ref="A4:B4"/>
    <mergeCell ref="A5:B5"/>
    <mergeCell ref="A6:B6"/>
    <mergeCell ref="B99:D99"/>
    <mergeCell ref="A107:D107"/>
    <mergeCell ref="A51:D51"/>
    <mergeCell ref="A8:M8"/>
    <mergeCell ref="A40:D40"/>
    <mergeCell ref="A52:M52"/>
    <mergeCell ref="B83:D83"/>
    <mergeCell ref="B85:D85"/>
    <mergeCell ref="A102:A104"/>
    <mergeCell ref="B92:B94"/>
    <mergeCell ref="A92:A94"/>
    <mergeCell ref="B73:D73"/>
    <mergeCell ref="B61:D61"/>
    <mergeCell ref="B48:B49"/>
    <mergeCell ref="B57:B58"/>
    <mergeCell ref="B77:D77"/>
    <mergeCell ref="B68:D68"/>
    <mergeCell ref="B63:D63"/>
    <mergeCell ref="B65:D65"/>
    <mergeCell ref="A57:A58"/>
    <mergeCell ref="B71:B72"/>
    <mergeCell ref="A71:A72"/>
    <mergeCell ref="B66:B67"/>
    <mergeCell ref="A48:A49"/>
    <mergeCell ref="B75:D75"/>
    <mergeCell ref="B50:D50"/>
    <mergeCell ref="B54:D54"/>
    <mergeCell ref="B56:D56"/>
    <mergeCell ref="B59:D59"/>
    <mergeCell ref="C6:M6"/>
    <mergeCell ref="C7:D7"/>
    <mergeCell ref="B17:D17"/>
    <mergeCell ref="B19:D19"/>
    <mergeCell ref="B47:D47"/>
    <mergeCell ref="B43:D43"/>
    <mergeCell ref="B45:D45"/>
    <mergeCell ref="A41:M41"/>
    <mergeCell ref="A34:A35"/>
    <mergeCell ref="B34:B35"/>
    <mergeCell ref="C4:G4"/>
    <mergeCell ref="H4:M4"/>
    <mergeCell ref="B1:H1"/>
    <mergeCell ref="B2:H2"/>
    <mergeCell ref="B24:B25"/>
    <mergeCell ref="A24:A25"/>
    <mergeCell ref="B9:B16"/>
    <mergeCell ref="B20:B22"/>
    <mergeCell ref="B23:D23"/>
    <mergeCell ref="C5:M5"/>
    <mergeCell ref="A9:A16"/>
    <mergeCell ref="A7:B7"/>
    <mergeCell ref="A20:A22"/>
    <mergeCell ref="A37:A38"/>
    <mergeCell ref="B37:B38"/>
    <mergeCell ref="B26:D26"/>
    <mergeCell ref="B27:B30"/>
    <mergeCell ref="A27:A30"/>
    <mergeCell ref="A66:A67"/>
    <mergeCell ref="B79:D79"/>
    <mergeCell ref="B105:D105"/>
    <mergeCell ref="B102:B104"/>
    <mergeCell ref="B87:D87"/>
    <mergeCell ref="B89:D89"/>
    <mergeCell ref="B91:D91"/>
    <mergeCell ref="B95:D95"/>
    <mergeCell ref="B101:D101"/>
    <mergeCell ref="B70:D70"/>
  </mergeCells>
  <conditionalFormatting sqref="J9">
    <cfRule type="expression" priority="224" dxfId="486" stopIfTrue="1">
      <formula>+E9=1</formula>
    </cfRule>
  </conditionalFormatting>
  <conditionalFormatting sqref="K9">
    <cfRule type="expression" priority="223" dxfId="1" stopIfTrue="1">
      <formula>+E9=2</formula>
    </cfRule>
  </conditionalFormatting>
  <conditionalFormatting sqref="L9">
    <cfRule type="expression" priority="222" dxfId="1" stopIfTrue="1">
      <formula>+E9=3</formula>
    </cfRule>
  </conditionalFormatting>
  <conditionalFormatting sqref="M9">
    <cfRule type="expression" priority="217" dxfId="2" stopIfTrue="1">
      <formula>+E9=4</formula>
    </cfRule>
  </conditionalFormatting>
  <conditionalFormatting sqref="J10">
    <cfRule type="expression" priority="220" dxfId="486" stopIfTrue="1">
      <formula>+E10=1</formula>
    </cfRule>
  </conditionalFormatting>
  <conditionalFormatting sqref="K10">
    <cfRule type="expression" priority="219" dxfId="1" stopIfTrue="1">
      <formula>+E10=2</formula>
    </cfRule>
  </conditionalFormatting>
  <conditionalFormatting sqref="L10">
    <cfRule type="expression" priority="218" dxfId="1" stopIfTrue="1">
      <formula>+E10=3</formula>
    </cfRule>
  </conditionalFormatting>
  <conditionalFormatting sqref="M10">
    <cfRule type="expression" priority="216" dxfId="2" stopIfTrue="1">
      <formula>+E10=4</formula>
    </cfRule>
  </conditionalFormatting>
  <conditionalFormatting sqref="I9">
    <cfRule type="expression" priority="225" dxfId="486" stopIfTrue="1">
      <formula>+E9=0</formula>
    </cfRule>
  </conditionalFormatting>
  <conditionalFormatting sqref="I10">
    <cfRule type="expression" priority="221" dxfId="486" stopIfTrue="1">
      <formula>+E10=0</formula>
    </cfRule>
  </conditionalFormatting>
  <conditionalFormatting sqref="I11">
    <cfRule type="expression" priority="215" dxfId="486" stopIfTrue="1">
      <formula>+E11=0</formula>
    </cfRule>
  </conditionalFormatting>
  <conditionalFormatting sqref="M11">
    <cfRule type="expression" priority="211" dxfId="2" stopIfTrue="1">
      <formula>+E11=4</formula>
    </cfRule>
  </conditionalFormatting>
  <conditionalFormatting sqref="L11">
    <cfRule type="expression" priority="212" dxfId="1" stopIfTrue="1">
      <formula>+E11=3</formula>
    </cfRule>
  </conditionalFormatting>
  <conditionalFormatting sqref="K11">
    <cfRule type="expression" priority="213" dxfId="1" stopIfTrue="1">
      <formula>+E11=2</formula>
    </cfRule>
  </conditionalFormatting>
  <conditionalFormatting sqref="J11">
    <cfRule type="expression" priority="214" dxfId="486" stopIfTrue="1">
      <formula>+E11=1</formula>
    </cfRule>
  </conditionalFormatting>
  <conditionalFormatting sqref="M12">
    <cfRule type="expression" priority="206" dxfId="2" stopIfTrue="1">
      <formula>+E12=4</formula>
    </cfRule>
  </conditionalFormatting>
  <conditionalFormatting sqref="I12">
    <cfRule type="expression" priority="210" dxfId="486" stopIfTrue="1">
      <formula>+E12=0</formula>
    </cfRule>
  </conditionalFormatting>
  <conditionalFormatting sqref="J12">
    <cfRule type="expression" priority="209" dxfId="486" stopIfTrue="1">
      <formula>+E12=1</formula>
    </cfRule>
  </conditionalFormatting>
  <conditionalFormatting sqref="K12">
    <cfRule type="expression" priority="208" dxfId="1" stopIfTrue="1">
      <formula>+E12=2</formula>
    </cfRule>
  </conditionalFormatting>
  <conditionalFormatting sqref="L12">
    <cfRule type="expression" priority="207" dxfId="1" stopIfTrue="1">
      <formula>+E12=3</formula>
    </cfRule>
  </conditionalFormatting>
  <conditionalFormatting sqref="M13">
    <cfRule type="expression" priority="201" dxfId="2" stopIfTrue="1">
      <formula>+E13=4</formula>
    </cfRule>
  </conditionalFormatting>
  <conditionalFormatting sqref="I13">
    <cfRule type="expression" priority="205" dxfId="486" stopIfTrue="1">
      <formula>+E13=0</formula>
    </cfRule>
  </conditionalFormatting>
  <conditionalFormatting sqref="J13">
    <cfRule type="expression" priority="204" dxfId="486" stopIfTrue="1">
      <formula>+E13=1</formula>
    </cfRule>
  </conditionalFormatting>
  <conditionalFormatting sqref="K13">
    <cfRule type="expression" priority="203" dxfId="1" stopIfTrue="1">
      <formula>+E13=2</formula>
    </cfRule>
  </conditionalFormatting>
  <conditionalFormatting sqref="L13">
    <cfRule type="expression" priority="202" dxfId="1" stopIfTrue="1">
      <formula>+E13=3</formula>
    </cfRule>
  </conditionalFormatting>
  <conditionalFormatting sqref="M14:M16">
    <cfRule type="expression" priority="196" dxfId="2" stopIfTrue="1">
      <formula>+E14=4</formula>
    </cfRule>
  </conditionalFormatting>
  <conditionalFormatting sqref="I14:I16">
    <cfRule type="expression" priority="200" dxfId="486" stopIfTrue="1">
      <formula>+E14=0</formula>
    </cfRule>
  </conditionalFormatting>
  <conditionalFormatting sqref="J14:J16">
    <cfRule type="expression" priority="199" dxfId="486" stopIfTrue="1">
      <formula>+E14=1</formula>
    </cfRule>
  </conditionalFormatting>
  <conditionalFormatting sqref="K14:K16">
    <cfRule type="expression" priority="198" dxfId="1" stopIfTrue="1">
      <formula>+E14=2</formula>
    </cfRule>
  </conditionalFormatting>
  <conditionalFormatting sqref="L14:L16">
    <cfRule type="expression" priority="197" dxfId="1" stopIfTrue="1">
      <formula>+E14=3</formula>
    </cfRule>
  </conditionalFormatting>
  <conditionalFormatting sqref="M18">
    <cfRule type="expression" priority="191" dxfId="2" stopIfTrue="1">
      <formula>+E18=4</formula>
    </cfRule>
  </conditionalFormatting>
  <conditionalFormatting sqref="I18">
    <cfRule type="expression" priority="195" dxfId="486" stopIfTrue="1">
      <formula>+E18=0</formula>
    </cfRule>
  </conditionalFormatting>
  <conditionalFormatting sqref="J18">
    <cfRule type="expression" priority="194" dxfId="486" stopIfTrue="1">
      <formula>+E18=1</formula>
    </cfRule>
  </conditionalFormatting>
  <conditionalFormatting sqref="K18">
    <cfRule type="expression" priority="193" dxfId="1" stopIfTrue="1">
      <formula>+E18=2</formula>
    </cfRule>
  </conditionalFormatting>
  <conditionalFormatting sqref="L18">
    <cfRule type="expression" priority="192" dxfId="1" stopIfTrue="1">
      <formula>+E18=3</formula>
    </cfRule>
  </conditionalFormatting>
  <conditionalFormatting sqref="M20:M22">
    <cfRule type="expression" priority="186" dxfId="2" stopIfTrue="1">
      <formula>+E20=4</formula>
    </cfRule>
  </conditionalFormatting>
  <conditionalFormatting sqref="I20:I22">
    <cfRule type="expression" priority="190" dxfId="486" stopIfTrue="1">
      <formula>+E20=0</formula>
    </cfRule>
  </conditionalFormatting>
  <conditionalFormatting sqref="J20:J22">
    <cfRule type="expression" priority="189" dxfId="486" stopIfTrue="1">
      <formula>+E20=1</formula>
    </cfRule>
  </conditionalFormatting>
  <conditionalFormatting sqref="K20:K22">
    <cfRule type="expression" priority="188" dxfId="1" stopIfTrue="1">
      <formula>+E20=2</formula>
    </cfRule>
  </conditionalFormatting>
  <conditionalFormatting sqref="L20:L22">
    <cfRule type="expression" priority="187" dxfId="1" stopIfTrue="1">
      <formula>+E20=3</formula>
    </cfRule>
  </conditionalFormatting>
  <conditionalFormatting sqref="M24:M25">
    <cfRule type="expression" priority="181" dxfId="2" stopIfTrue="1">
      <formula>+E24=4</formula>
    </cfRule>
  </conditionalFormatting>
  <conditionalFormatting sqref="I24:I25">
    <cfRule type="expression" priority="185" dxfId="486" stopIfTrue="1">
      <formula>+E24=0</formula>
    </cfRule>
  </conditionalFormatting>
  <conditionalFormatting sqref="J24:J25">
    <cfRule type="expression" priority="184" dxfId="486" stopIfTrue="1">
      <formula>+E24=1</formula>
    </cfRule>
  </conditionalFormatting>
  <conditionalFormatting sqref="K24:K25">
    <cfRule type="expression" priority="183" dxfId="1" stopIfTrue="1">
      <formula>+E24=2</formula>
    </cfRule>
  </conditionalFormatting>
  <conditionalFormatting sqref="L24:L25">
    <cfRule type="expression" priority="182" dxfId="1" stopIfTrue="1">
      <formula>+E24=3</formula>
    </cfRule>
  </conditionalFormatting>
  <conditionalFormatting sqref="M27:M28">
    <cfRule type="expression" priority="176" dxfId="2" stopIfTrue="1">
      <formula>+E27=4</formula>
    </cfRule>
  </conditionalFormatting>
  <conditionalFormatting sqref="I27:I28">
    <cfRule type="expression" priority="180" dxfId="486" stopIfTrue="1">
      <formula>+E27=0</formula>
    </cfRule>
  </conditionalFormatting>
  <conditionalFormatting sqref="J27:J28">
    <cfRule type="expression" priority="179" dxfId="486" stopIfTrue="1">
      <formula>+E27=1</formula>
    </cfRule>
  </conditionalFormatting>
  <conditionalFormatting sqref="K27:K28">
    <cfRule type="expression" priority="178" dxfId="1" stopIfTrue="1">
      <formula>+E27=2</formula>
    </cfRule>
  </conditionalFormatting>
  <conditionalFormatting sqref="L27:L28">
    <cfRule type="expression" priority="177" dxfId="1" stopIfTrue="1">
      <formula>+E27=3</formula>
    </cfRule>
  </conditionalFormatting>
  <conditionalFormatting sqref="M29:M30">
    <cfRule type="expression" priority="171" dxfId="2" stopIfTrue="1">
      <formula>+E29=4</formula>
    </cfRule>
  </conditionalFormatting>
  <conditionalFormatting sqref="I29:I30">
    <cfRule type="expression" priority="175" dxfId="486" stopIfTrue="1">
      <formula>+E29=0</formula>
    </cfRule>
  </conditionalFormatting>
  <conditionalFormatting sqref="J29:J30">
    <cfRule type="expression" priority="174" dxfId="486" stopIfTrue="1">
      <formula>+E29=1</formula>
    </cfRule>
  </conditionalFormatting>
  <conditionalFormatting sqref="K29:K30">
    <cfRule type="expression" priority="173" dxfId="1" stopIfTrue="1">
      <formula>+E29=2</formula>
    </cfRule>
  </conditionalFormatting>
  <conditionalFormatting sqref="L29:L30">
    <cfRule type="expression" priority="172" dxfId="1" stopIfTrue="1">
      <formula>+E29=3</formula>
    </cfRule>
  </conditionalFormatting>
  <conditionalFormatting sqref="M32">
    <cfRule type="expression" priority="166" dxfId="2" stopIfTrue="1">
      <formula>+E32=4</formula>
    </cfRule>
  </conditionalFormatting>
  <conditionalFormatting sqref="I32">
    <cfRule type="expression" priority="170" dxfId="486" stopIfTrue="1">
      <formula>+E32=0</formula>
    </cfRule>
  </conditionalFormatting>
  <conditionalFormatting sqref="J32">
    <cfRule type="expression" priority="169" dxfId="486" stopIfTrue="1">
      <formula>+E32=1</formula>
    </cfRule>
  </conditionalFormatting>
  <conditionalFormatting sqref="K32">
    <cfRule type="expression" priority="168" dxfId="1" stopIfTrue="1">
      <formula>+E32=2</formula>
    </cfRule>
  </conditionalFormatting>
  <conditionalFormatting sqref="L32">
    <cfRule type="expression" priority="167" dxfId="1" stopIfTrue="1">
      <formula>+E32=3</formula>
    </cfRule>
  </conditionalFormatting>
  <conditionalFormatting sqref="M34:M35">
    <cfRule type="expression" priority="161" dxfId="2" stopIfTrue="1">
      <formula>+E34=4</formula>
    </cfRule>
  </conditionalFormatting>
  <conditionalFormatting sqref="I34:I35">
    <cfRule type="expression" priority="165" dxfId="486" stopIfTrue="1">
      <formula>+E34=0</formula>
    </cfRule>
  </conditionalFormatting>
  <conditionalFormatting sqref="J34:J35">
    <cfRule type="expression" priority="164" dxfId="486" stopIfTrue="1">
      <formula>+E34=1</formula>
    </cfRule>
  </conditionalFormatting>
  <conditionalFormatting sqref="K34:K35">
    <cfRule type="expression" priority="163" dxfId="1" stopIfTrue="1">
      <formula>+E34=2</formula>
    </cfRule>
  </conditionalFormatting>
  <conditionalFormatting sqref="L34:L35">
    <cfRule type="expression" priority="162" dxfId="1" stopIfTrue="1">
      <formula>+E34=3</formula>
    </cfRule>
  </conditionalFormatting>
  <conditionalFormatting sqref="M37:M38">
    <cfRule type="expression" priority="156" dxfId="2" stopIfTrue="1">
      <formula>+E37=4</formula>
    </cfRule>
  </conditionalFormatting>
  <conditionalFormatting sqref="I37:I38">
    <cfRule type="expression" priority="160" dxfId="486" stopIfTrue="1">
      <formula>+E37=0</formula>
    </cfRule>
  </conditionalFormatting>
  <conditionalFormatting sqref="J37:J38">
    <cfRule type="expression" priority="159" dxfId="486" stopIfTrue="1">
      <formula>+E37=1</formula>
    </cfRule>
  </conditionalFormatting>
  <conditionalFormatting sqref="K37:K38">
    <cfRule type="expression" priority="158" dxfId="1" stopIfTrue="1">
      <formula>+E37=2</formula>
    </cfRule>
  </conditionalFormatting>
  <conditionalFormatting sqref="L37:L38">
    <cfRule type="expression" priority="157" dxfId="1" stopIfTrue="1">
      <formula>+E37=3</formula>
    </cfRule>
  </conditionalFormatting>
  <conditionalFormatting sqref="M42">
    <cfRule type="expression" priority="151" dxfId="2" stopIfTrue="1">
      <formula>+E42=4</formula>
    </cfRule>
  </conditionalFormatting>
  <conditionalFormatting sqref="I42">
    <cfRule type="expression" priority="155" dxfId="486" stopIfTrue="1">
      <formula>+E42=0</formula>
    </cfRule>
  </conditionalFormatting>
  <conditionalFormatting sqref="J42">
    <cfRule type="expression" priority="154" dxfId="486" stopIfTrue="1">
      <formula>+E42=1</formula>
    </cfRule>
  </conditionalFormatting>
  <conditionalFormatting sqref="K42">
    <cfRule type="expression" priority="153" dxfId="1" stopIfTrue="1">
      <formula>+E42=2</formula>
    </cfRule>
  </conditionalFormatting>
  <conditionalFormatting sqref="L42">
    <cfRule type="expression" priority="152" dxfId="1" stopIfTrue="1">
      <formula>+E42=3</formula>
    </cfRule>
  </conditionalFormatting>
  <conditionalFormatting sqref="M44">
    <cfRule type="expression" priority="146" dxfId="2" stopIfTrue="1">
      <formula>+E44=4</formula>
    </cfRule>
  </conditionalFormatting>
  <conditionalFormatting sqref="I44">
    <cfRule type="expression" priority="150" dxfId="486" stopIfTrue="1">
      <formula>+E44=0</formula>
    </cfRule>
  </conditionalFormatting>
  <conditionalFormatting sqref="J44">
    <cfRule type="expression" priority="149" dxfId="486" stopIfTrue="1">
      <formula>+E44=1</formula>
    </cfRule>
  </conditionalFormatting>
  <conditionalFormatting sqref="K44">
    <cfRule type="expression" priority="148" dxfId="1" stopIfTrue="1">
      <formula>+E44=2</formula>
    </cfRule>
  </conditionalFormatting>
  <conditionalFormatting sqref="L44">
    <cfRule type="expression" priority="147" dxfId="1" stopIfTrue="1">
      <formula>+E44=3</formula>
    </cfRule>
  </conditionalFormatting>
  <conditionalFormatting sqref="M46">
    <cfRule type="expression" priority="141" dxfId="2" stopIfTrue="1">
      <formula>+E46=4</formula>
    </cfRule>
  </conditionalFormatting>
  <conditionalFormatting sqref="I46">
    <cfRule type="expression" priority="145" dxfId="486" stopIfTrue="1">
      <formula>+E46=0</formula>
    </cfRule>
  </conditionalFormatting>
  <conditionalFormatting sqref="J46">
    <cfRule type="expression" priority="144" dxfId="486" stopIfTrue="1">
      <formula>+E46=1</formula>
    </cfRule>
  </conditionalFormatting>
  <conditionalFormatting sqref="K46">
    <cfRule type="expression" priority="143" dxfId="1" stopIfTrue="1">
      <formula>+E46=2</formula>
    </cfRule>
  </conditionalFormatting>
  <conditionalFormatting sqref="L46">
    <cfRule type="expression" priority="142" dxfId="1" stopIfTrue="1">
      <formula>+E46=3</formula>
    </cfRule>
  </conditionalFormatting>
  <conditionalFormatting sqref="M48">
    <cfRule type="expression" priority="136" dxfId="2" stopIfTrue="1">
      <formula>+E48=4</formula>
    </cfRule>
  </conditionalFormatting>
  <conditionalFormatting sqref="I48">
    <cfRule type="expression" priority="140" dxfId="486" stopIfTrue="1">
      <formula>+E48=0</formula>
    </cfRule>
  </conditionalFormatting>
  <conditionalFormatting sqref="J48">
    <cfRule type="expression" priority="139" dxfId="486" stopIfTrue="1">
      <formula>+E48=1</formula>
    </cfRule>
  </conditionalFormatting>
  <conditionalFormatting sqref="K48">
    <cfRule type="expression" priority="138" dxfId="1" stopIfTrue="1">
      <formula>+E48=2</formula>
    </cfRule>
  </conditionalFormatting>
  <conditionalFormatting sqref="L48">
    <cfRule type="expression" priority="137" dxfId="1" stopIfTrue="1">
      <formula>+E48=3</formula>
    </cfRule>
  </conditionalFormatting>
  <conditionalFormatting sqref="M49">
    <cfRule type="expression" priority="131" dxfId="2" stopIfTrue="1">
      <formula>+E49=4</formula>
    </cfRule>
  </conditionalFormatting>
  <conditionalFormatting sqref="I49">
    <cfRule type="expression" priority="135" dxfId="486" stopIfTrue="1">
      <formula>+E49=0</formula>
    </cfRule>
  </conditionalFormatting>
  <conditionalFormatting sqref="J49">
    <cfRule type="expression" priority="134" dxfId="486" stopIfTrue="1">
      <formula>+E49=1</formula>
    </cfRule>
  </conditionalFormatting>
  <conditionalFormatting sqref="K49">
    <cfRule type="expression" priority="133" dxfId="1" stopIfTrue="1">
      <formula>+E49=2</formula>
    </cfRule>
  </conditionalFormatting>
  <conditionalFormatting sqref="L49">
    <cfRule type="expression" priority="132" dxfId="1" stopIfTrue="1">
      <formula>+E49=3</formula>
    </cfRule>
  </conditionalFormatting>
  <conditionalFormatting sqref="I53">
    <cfRule type="expression" priority="130" dxfId="486" stopIfTrue="1">
      <formula>+E53=0</formula>
    </cfRule>
  </conditionalFormatting>
  <conditionalFormatting sqref="J53">
    <cfRule type="expression" priority="129" dxfId="486" stopIfTrue="1">
      <formula>+E53=1</formula>
    </cfRule>
  </conditionalFormatting>
  <conditionalFormatting sqref="K53">
    <cfRule type="expression" priority="128" dxfId="1" stopIfTrue="1">
      <formula>+E53=2</formula>
    </cfRule>
  </conditionalFormatting>
  <conditionalFormatting sqref="M55">
    <cfRule type="expression" priority="123" dxfId="2" stopIfTrue="1">
      <formula>+E55=4</formula>
    </cfRule>
  </conditionalFormatting>
  <conditionalFormatting sqref="I55">
    <cfRule type="expression" priority="127" dxfId="486" stopIfTrue="1">
      <formula>+E55=0</formula>
    </cfRule>
  </conditionalFormatting>
  <conditionalFormatting sqref="J55">
    <cfRule type="expression" priority="126" dxfId="486" stopIfTrue="1">
      <formula>+E55=1</formula>
    </cfRule>
  </conditionalFormatting>
  <conditionalFormatting sqref="K55">
    <cfRule type="expression" priority="125" dxfId="1" stopIfTrue="1">
      <formula>+E55=2</formula>
    </cfRule>
  </conditionalFormatting>
  <conditionalFormatting sqref="L55">
    <cfRule type="expression" priority="124" dxfId="1" stopIfTrue="1">
      <formula>+E55=3</formula>
    </cfRule>
  </conditionalFormatting>
  <conditionalFormatting sqref="M57">
    <cfRule type="expression" priority="118" dxfId="2" stopIfTrue="1">
      <formula>+E57=4</formula>
    </cfRule>
  </conditionalFormatting>
  <conditionalFormatting sqref="I57">
    <cfRule type="expression" priority="122" dxfId="486" stopIfTrue="1">
      <formula>+E57=0</formula>
    </cfRule>
  </conditionalFormatting>
  <conditionalFormatting sqref="J57">
    <cfRule type="expression" priority="121" dxfId="486" stopIfTrue="1">
      <formula>+E57=1</formula>
    </cfRule>
  </conditionalFormatting>
  <conditionalFormatting sqref="K57">
    <cfRule type="expression" priority="120" dxfId="1" stopIfTrue="1">
      <formula>+E57=2</formula>
    </cfRule>
  </conditionalFormatting>
  <conditionalFormatting sqref="L57">
    <cfRule type="expression" priority="119" dxfId="1" stopIfTrue="1">
      <formula>+E57=3</formula>
    </cfRule>
  </conditionalFormatting>
  <conditionalFormatting sqref="M58">
    <cfRule type="expression" priority="113" dxfId="2" stopIfTrue="1">
      <formula>+E58=4</formula>
    </cfRule>
  </conditionalFormatting>
  <conditionalFormatting sqref="I58">
    <cfRule type="expression" priority="117" dxfId="486" stopIfTrue="1">
      <formula>+E58=0</formula>
    </cfRule>
  </conditionalFormatting>
  <conditionalFormatting sqref="J58">
    <cfRule type="expression" priority="116" dxfId="486" stopIfTrue="1">
      <formula>+E58=1</formula>
    </cfRule>
  </conditionalFormatting>
  <conditionalFormatting sqref="K58">
    <cfRule type="expression" priority="115" dxfId="1" stopIfTrue="1">
      <formula>+E58=2</formula>
    </cfRule>
  </conditionalFormatting>
  <conditionalFormatting sqref="L58">
    <cfRule type="expression" priority="114" dxfId="1" stopIfTrue="1">
      <formula>+E58=3</formula>
    </cfRule>
  </conditionalFormatting>
  <conditionalFormatting sqref="M60">
    <cfRule type="expression" priority="108" dxfId="2" stopIfTrue="1">
      <formula>+E60=4</formula>
    </cfRule>
  </conditionalFormatting>
  <conditionalFormatting sqref="I60">
    <cfRule type="expression" priority="112" dxfId="486" stopIfTrue="1">
      <formula>+E60=0</formula>
    </cfRule>
  </conditionalFormatting>
  <conditionalFormatting sqref="J60">
    <cfRule type="expression" priority="111" dxfId="486" stopIfTrue="1">
      <formula>+E60=1</formula>
    </cfRule>
  </conditionalFormatting>
  <conditionalFormatting sqref="K60">
    <cfRule type="expression" priority="110" dxfId="1" stopIfTrue="1">
      <formula>+E60=2</formula>
    </cfRule>
  </conditionalFormatting>
  <conditionalFormatting sqref="L60">
    <cfRule type="expression" priority="109" dxfId="1" stopIfTrue="1">
      <formula>+E60=3</formula>
    </cfRule>
  </conditionalFormatting>
  <conditionalFormatting sqref="M62">
    <cfRule type="expression" priority="103" dxfId="2" stopIfTrue="1">
      <formula>+E62=4</formula>
    </cfRule>
  </conditionalFormatting>
  <conditionalFormatting sqref="I62">
    <cfRule type="expression" priority="107" dxfId="486" stopIfTrue="1">
      <formula>+E62=0</formula>
    </cfRule>
  </conditionalFormatting>
  <conditionalFormatting sqref="J62">
    <cfRule type="expression" priority="106" dxfId="486" stopIfTrue="1">
      <formula>+E62=1</formula>
    </cfRule>
  </conditionalFormatting>
  <conditionalFormatting sqref="K62">
    <cfRule type="expression" priority="105" dxfId="1" stopIfTrue="1">
      <formula>+E62=2</formula>
    </cfRule>
  </conditionalFormatting>
  <conditionalFormatting sqref="L62">
    <cfRule type="expression" priority="104" dxfId="1" stopIfTrue="1">
      <formula>+E62=3</formula>
    </cfRule>
  </conditionalFormatting>
  <conditionalFormatting sqref="M64">
    <cfRule type="expression" priority="98" dxfId="2" stopIfTrue="1">
      <formula>+E64=4</formula>
    </cfRule>
  </conditionalFormatting>
  <conditionalFormatting sqref="I64">
    <cfRule type="expression" priority="102" dxfId="486" stopIfTrue="1">
      <formula>+E64=0</formula>
    </cfRule>
  </conditionalFormatting>
  <conditionalFormatting sqref="J64">
    <cfRule type="expression" priority="101" dxfId="486" stopIfTrue="1">
      <formula>+E64=1</formula>
    </cfRule>
  </conditionalFormatting>
  <conditionalFormatting sqref="K64">
    <cfRule type="expression" priority="100" dxfId="1" stopIfTrue="1">
      <formula>+E64=2</formula>
    </cfRule>
  </conditionalFormatting>
  <conditionalFormatting sqref="L64">
    <cfRule type="expression" priority="99" dxfId="1" stopIfTrue="1">
      <formula>+E64=3</formula>
    </cfRule>
  </conditionalFormatting>
  <conditionalFormatting sqref="M66">
    <cfRule type="expression" priority="93" dxfId="2" stopIfTrue="1">
      <formula>+E66=4</formula>
    </cfRule>
  </conditionalFormatting>
  <conditionalFormatting sqref="I66">
    <cfRule type="expression" priority="97" dxfId="486" stopIfTrue="1">
      <formula>+E66=0</formula>
    </cfRule>
  </conditionalFormatting>
  <conditionalFormatting sqref="J66">
    <cfRule type="expression" priority="96" dxfId="486" stopIfTrue="1">
      <formula>+E66=1</formula>
    </cfRule>
  </conditionalFormatting>
  <conditionalFormatting sqref="K66">
    <cfRule type="expression" priority="95" dxfId="1" stopIfTrue="1">
      <formula>+E66=2</formula>
    </cfRule>
  </conditionalFormatting>
  <conditionalFormatting sqref="L66">
    <cfRule type="expression" priority="94" dxfId="1" stopIfTrue="1">
      <formula>+E66=3</formula>
    </cfRule>
  </conditionalFormatting>
  <conditionalFormatting sqref="M69">
    <cfRule type="expression" priority="88" dxfId="2" stopIfTrue="1">
      <formula>+E69=4</formula>
    </cfRule>
  </conditionalFormatting>
  <conditionalFormatting sqref="I69">
    <cfRule type="expression" priority="92" dxfId="486" stopIfTrue="1">
      <formula>+E69=0</formula>
    </cfRule>
  </conditionalFormatting>
  <conditionalFormatting sqref="J69">
    <cfRule type="expression" priority="91" dxfId="486" stopIfTrue="1">
      <formula>+E69=1</formula>
    </cfRule>
  </conditionalFormatting>
  <conditionalFormatting sqref="K69">
    <cfRule type="expression" priority="90" dxfId="1" stopIfTrue="1">
      <formula>+E69=2</formula>
    </cfRule>
  </conditionalFormatting>
  <conditionalFormatting sqref="L69">
    <cfRule type="expression" priority="89" dxfId="1" stopIfTrue="1">
      <formula>+E69=3</formula>
    </cfRule>
  </conditionalFormatting>
  <conditionalFormatting sqref="M71">
    <cfRule type="expression" priority="83" dxfId="2" stopIfTrue="1">
      <formula>+E71=4</formula>
    </cfRule>
  </conditionalFormatting>
  <conditionalFormatting sqref="I71">
    <cfRule type="expression" priority="87" dxfId="486" stopIfTrue="1">
      <formula>+E71=0</formula>
    </cfRule>
  </conditionalFormatting>
  <conditionalFormatting sqref="J71">
    <cfRule type="expression" priority="86" dxfId="486" stopIfTrue="1">
      <formula>+E71=1</formula>
    </cfRule>
  </conditionalFormatting>
  <conditionalFormatting sqref="K71">
    <cfRule type="expression" priority="85" dxfId="1" stopIfTrue="1">
      <formula>+E71=2</formula>
    </cfRule>
  </conditionalFormatting>
  <conditionalFormatting sqref="L71">
    <cfRule type="expression" priority="84" dxfId="1" stopIfTrue="1">
      <formula>+E71=3</formula>
    </cfRule>
  </conditionalFormatting>
  <conditionalFormatting sqref="M72">
    <cfRule type="expression" priority="78" dxfId="2" stopIfTrue="1">
      <formula>+E72=4</formula>
    </cfRule>
  </conditionalFormatting>
  <conditionalFormatting sqref="I72">
    <cfRule type="expression" priority="82" dxfId="486" stopIfTrue="1">
      <formula>+E72=0</formula>
    </cfRule>
  </conditionalFormatting>
  <conditionalFormatting sqref="J72">
    <cfRule type="expression" priority="81" dxfId="486" stopIfTrue="1">
      <formula>+E72=1</formula>
    </cfRule>
  </conditionalFormatting>
  <conditionalFormatting sqref="K72">
    <cfRule type="expression" priority="80" dxfId="1" stopIfTrue="1">
      <formula>+E72=2</formula>
    </cfRule>
  </conditionalFormatting>
  <conditionalFormatting sqref="L72">
    <cfRule type="expression" priority="79" dxfId="1" stopIfTrue="1">
      <formula>+E72=3</formula>
    </cfRule>
  </conditionalFormatting>
  <conditionalFormatting sqref="M74">
    <cfRule type="expression" priority="73" dxfId="2" stopIfTrue="1">
      <formula>+E74=4</formula>
    </cfRule>
  </conditionalFormatting>
  <conditionalFormatting sqref="I74">
    <cfRule type="expression" priority="77" dxfId="486" stopIfTrue="1">
      <formula>+E74=0</formula>
    </cfRule>
  </conditionalFormatting>
  <conditionalFormatting sqref="J74">
    <cfRule type="expression" priority="76" dxfId="486" stopIfTrue="1">
      <formula>+E74=1</formula>
    </cfRule>
  </conditionalFormatting>
  <conditionalFormatting sqref="K74">
    <cfRule type="expression" priority="75" dxfId="1" stopIfTrue="1">
      <formula>+E74=2</formula>
    </cfRule>
  </conditionalFormatting>
  <conditionalFormatting sqref="L74">
    <cfRule type="expression" priority="74" dxfId="1" stopIfTrue="1">
      <formula>+E74=3</formula>
    </cfRule>
  </conditionalFormatting>
  <conditionalFormatting sqref="M76">
    <cfRule type="expression" priority="68" dxfId="2" stopIfTrue="1">
      <formula>+E76=4</formula>
    </cfRule>
  </conditionalFormatting>
  <conditionalFormatting sqref="I76">
    <cfRule type="expression" priority="72" dxfId="486" stopIfTrue="1">
      <formula>+E76=0</formula>
    </cfRule>
  </conditionalFormatting>
  <conditionalFormatting sqref="J76">
    <cfRule type="expression" priority="71" dxfId="486" stopIfTrue="1">
      <formula>+E76=1</formula>
    </cfRule>
  </conditionalFormatting>
  <conditionalFormatting sqref="K76">
    <cfRule type="expression" priority="70" dxfId="1" stopIfTrue="1">
      <formula>+E76=2</formula>
    </cfRule>
  </conditionalFormatting>
  <conditionalFormatting sqref="L76">
    <cfRule type="expression" priority="69" dxfId="1" stopIfTrue="1">
      <formula>+E76=3</formula>
    </cfRule>
  </conditionalFormatting>
  <conditionalFormatting sqref="M78">
    <cfRule type="expression" priority="63" dxfId="2" stopIfTrue="1">
      <formula>+E78=4</formula>
    </cfRule>
  </conditionalFormatting>
  <conditionalFormatting sqref="I78">
    <cfRule type="expression" priority="67" dxfId="486" stopIfTrue="1">
      <formula>+E78=0</formula>
    </cfRule>
  </conditionalFormatting>
  <conditionalFormatting sqref="J78">
    <cfRule type="expression" priority="66" dxfId="486" stopIfTrue="1">
      <formula>+E78=1</formula>
    </cfRule>
  </conditionalFormatting>
  <conditionalFormatting sqref="K78">
    <cfRule type="expression" priority="65" dxfId="1" stopIfTrue="1">
      <formula>+E78=2</formula>
    </cfRule>
  </conditionalFormatting>
  <conditionalFormatting sqref="L78">
    <cfRule type="expression" priority="64" dxfId="1" stopIfTrue="1">
      <formula>+E78=3</formula>
    </cfRule>
  </conditionalFormatting>
  <conditionalFormatting sqref="M82">
    <cfRule type="expression" priority="58" dxfId="2" stopIfTrue="1">
      <formula>+E82=4</formula>
    </cfRule>
  </conditionalFormatting>
  <conditionalFormatting sqref="I82">
    <cfRule type="expression" priority="62" dxfId="486" stopIfTrue="1">
      <formula>+E82=0</formula>
    </cfRule>
  </conditionalFormatting>
  <conditionalFormatting sqref="J82">
    <cfRule type="expression" priority="61" dxfId="486" stopIfTrue="1">
      <formula>+E82=1</formula>
    </cfRule>
  </conditionalFormatting>
  <conditionalFormatting sqref="K82">
    <cfRule type="expression" priority="60" dxfId="1" stopIfTrue="1">
      <formula>+E82=2</formula>
    </cfRule>
  </conditionalFormatting>
  <conditionalFormatting sqref="L82">
    <cfRule type="expression" priority="59" dxfId="1" stopIfTrue="1">
      <formula>+E82=3</formula>
    </cfRule>
  </conditionalFormatting>
  <conditionalFormatting sqref="M84">
    <cfRule type="expression" priority="53" dxfId="2" stopIfTrue="1">
      <formula>+E84=4</formula>
    </cfRule>
  </conditionalFormatting>
  <conditionalFormatting sqref="I84">
    <cfRule type="expression" priority="57" dxfId="486" stopIfTrue="1">
      <formula>+E84=0</formula>
    </cfRule>
  </conditionalFormatting>
  <conditionalFormatting sqref="J84">
    <cfRule type="expression" priority="56" dxfId="486" stopIfTrue="1">
      <formula>+E84=1</formula>
    </cfRule>
  </conditionalFormatting>
  <conditionalFormatting sqref="K84">
    <cfRule type="expression" priority="55" dxfId="1" stopIfTrue="1">
      <formula>+E84=2</formula>
    </cfRule>
  </conditionalFormatting>
  <conditionalFormatting sqref="L84">
    <cfRule type="expression" priority="54" dxfId="1" stopIfTrue="1">
      <formula>+E84=3</formula>
    </cfRule>
  </conditionalFormatting>
  <conditionalFormatting sqref="M86">
    <cfRule type="expression" priority="48" dxfId="2" stopIfTrue="1">
      <formula>+E86=4</formula>
    </cfRule>
  </conditionalFormatting>
  <conditionalFormatting sqref="I86">
    <cfRule type="expression" priority="52" dxfId="486" stopIfTrue="1">
      <formula>+E86=0</formula>
    </cfRule>
  </conditionalFormatting>
  <conditionalFormatting sqref="J86">
    <cfRule type="expression" priority="51" dxfId="486" stopIfTrue="1">
      <formula>+E86=1</formula>
    </cfRule>
  </conditionalFormatting>
  <conditionalFormatting sqref="K86">
    <cfRule type="expression" priority="50" dxfId="1" stopIfTrue="1">
      <formula>+E86=2</formula>
    </cfRule>
  </conditionalFormatting>
  <conditionalFormatting sqref="L86">
    <cfRule type="expression" priority="49" dxfId="1" stopIfTrue="1">
      <formula>+E86=3</formula>
    </cfRule>
  </conditionalFormatting>
  <conditionalFormatting sqref="M88">
    <cfRule type="expression" priority="43" dxfId="2" stopIfTrue="1">
      <formula>+E88=4</formula>
    </cfRule>
  </conditionalFormatting>
  <conditionalFormatting sqref="I88">
    <cfRule type="expression" priority="47" dxfId="486" stopIfTrue="1">
      <formula>+E88=0</formula>
    </cfRule>
  </conditionalFormatting>
  <conditionalFormatting sqref="J88">
    <cfRule type="expression" priority="46" dxfId="486" stopIfTrue="1">
      <formula>+E88=1</formula>
    </cfRule>
  </conditionalFormatting>
  <conditionalFormatting sqref="K88">
    <cfRule type="expression" priority="45" dxfId="1" stopIfTrue="1">
      <formula>+E88=2</formula>
    </cfRule>
  </conditionalFormatting>
  <conditionalFormatting sqref="L88">
    <cfRule type="expression" priority="44" dxfId="1" stopIfTrue="1">
      <formula>+E88=3</formula>
    </cfRule>
  </conditionalFormatting>
  <conditionalFormatting sqref="M90">
    <cfRule type="expression" priority="38" dxfId="2" stopIfTrue="1">
      <formula>+E90=4</formula>
    </cfRule>
  </conditionalFormatting>
  <conditionalFormatting sqref="I90">
    <cfRule type="expression" priority="42" dxfId="486" stopIfTrue="1">
      <formula>+E90=0</formula>
    </cfRule>
  </conditionalFormatting>
  <conditionalFormatting sqref="J90">
    <cfRule type="expression" priority="41" dxfId="486" stopIfTrue="1">
      <formula>+E90=1</formula>
    </cfRule>
  </conditionalFormatting>
  <conditionalFormatting sqref="K90">
    <cfRule type="expression" priority="40" dxfId="1" stopIfTrue="1">
      <formula>+E90=2</formula>
    </cfRule>
  </conditionalFormatting>
  <conditionalFormatting sqref="L90">
    <cfRule type="expression" priority="39" dxfId="1" stopIfTrue="1">
      <formula>+E90=3</formula>
    </cfRule>
  </conditionalFormatting>
  <conditionalFormatting sqref="M92">
    <cfRule type="expression" priority="33" dxfId="2" stopIfTrue="1">
      <formula>+E92=4</formula>
    </cfRule>
  </conditionalFormatting>
  <conditionalFormatting sqref="I92">
    <cfRule type="expression" priority="37" dxfId="486" stopIfTrue="1">
      <formula>+E92=0</formula>
    </cfRule>
  </conditionalFormatting>
  <conditionalFormatting sqref="J92">
    <cfRule type="expression" priority="36" dxfId="486" stopIfTrue="1">
      <formula>+E92=1</formula>
    </cfRule>
  </conditionalFormatting>
  <conditionalFormatting sqref="K92">
    <cfRule type="expression" priority="35" dxfId="1" stopIfTrue="1">
      <formula>+E92=2</formula>
    </cfRule>
  </conditionalFormatting>
  <conditionalFormatting sqref="L92">
    <cfRule type="expression" priority="34" dxfId="1" stopIfTrue="1">
      <formula>+E92=3</formula>
    </cfRule>
  </conditionalFormatting>
  <conditionalFormatting sqref="M93:M94">
    <cfRule type="expression" priority="28" dxfId="2" stopIfTrue="1">
      <formula>+E93=4</formula>
    </cfRule>
  </conditionalFormatting>
  <conditionalFormatting sqref="I93:I94">
    <cfRule type="expression" priority="32" dxfId="486" stopIfTrue="1">
      <formula>+E93=0</formula>
    </cfRule>
  </conditionalFormatting>
  <conditionalFormatting sqref="J93:J94">
    <cfRule type="expression" priority="31" dxfId="486" stopIfTrue="1">
      <formula>+E93=1</formula>
    </cfRule>
  </conditionalFormatting>
  <conditionalFormatting sqref="K93:K94">
    <cfRule type="expression" priority="30" dxfId="1" stopIfTrue="1">
      <formula>+E93=2</formula>
    </cfRule>
  </conditionalFormatting>
  <conditionalFormatting sqref="L93:L94">
    <cfRule type="expression" priority="29" dxfId="1" stopIfTrue="1">
      <formula>+E93=3</formula>
    </cfRule>
  </conditionalFormatting>
  <conditionalFormatting sqref="M98">
    <cfRule type="expression" priority="23" dxfId="2" stopIfTrue="1">
      <formula>+E98=4</formula>
    </cfRule>
  </conditionalFormatting>
  <conditionalFormatting sqref="I98">
    <cfRule type="expression" priority="27" dxfId="486" stopIfTrue="1">
      <formula>+E98=0</formula>
    </cfRule>
  </conditionalFormatting>
  <conditionalFormatting sqref="J98">
    <cfRule type="expression" priority="26" dxfId="486" stopIfTrue="1">
      <formula>+E98=1</formula>
    </cfRule>
  </conditionalFormatting>
  <conditionalFormatting sqref="K98">
    <cfRule type="expression" priority="25" dxfId="1" stopIfTrue="1">
      <formula>+E98=2</formula>
    </cfRule>
  </conditionalFormatting>
  <conditionalFormatting sqref="L98">
    <cfRule type="expression" priority="24" dxfId="1" stopIfTrue="1">
      <formula>+E98=3</formula>
    </cfRule>
  </conditionalFormatting>
  <conditionalFormatting sqref="M100">
    <cfRule type="expression" priority="18" dxfId="2" stopIfTrue="1">
      <formula>+E100=4</formula>
    </cfRule>
  </conditionalFormatting>
  <conditionalFormatting sqref="I100">
    <cfRule type="expression" priority="22" dxfId="486" stopIfTrue="1">
      <formula>+E100=0</formula>
    </cfRule>
  </conditionalFormatting>
  <conditionalFormatting sqref="J100">
    <cfRule type="expression" priority="21" dxfId="486" stopIfTrue="1">
      <formula>+E100=1</formula>
    </cfRule>
  </conditionalFormatting>
  <conditionalFormatting sqref="K100">
    <cfRule type="expression" priority="20" dxfId="1" stopIfTrue="1">
      <formula>+E100=2</formula>
    </cfRule>
  </conditionalFormatting>
  <conditionalFormatting sqref="L100">
    <cfRule type="expression" priority="19" dxfId="1" stopIfTrue="1">
      <formula>+E100=3</formula>
    </cfRule>
  </conditionalFormatting>
  <conditionalFormatting sqref="M102:M103">
    <cfRule type="expression" priority="13" dxfId="2" stopIfTrue="1">
      <formula>+E102=4</formula>
    </cfRule>
  </conditionalFormatting>
  <conditionalFormatting sqref="I102:I103">
    <cfRule type="expression" priority="17" dxfId="486" stopIfTrue="1">
      <formula>+E102=0</formula>
    </cfRule>
  </conditionalFormatting>
  <conditionalFormatting sqref="J102:J103">
    <cfRule type="expression" priority="16" dxfId="486" stopIfTrue="1">
      <formula>+E102=1</formula>
    </cfRule>
  </conditionalFormatting>
  <conditionalFormatting sqref="K102:K103">
    <cfRule type="expression" priority="15" dxfId="1" stopIfTrue="1">
      <formula>+E102=2</formula>
    </cfRule>
  </conditionalFormatting>
  <conditionalFormatting sqref="L102:L103">
    <cfRule type="expression" priority="14" dxfId="1" stopIfTrue="1">
      <formula>+E102=3</formula>
    </cfRule>
  </conditionalFormatting>
  <conditionalFormatting sqref="M104">
    <cfRule type="expression" priority="8" dxfId="2" stopIfTrue="1">
      <formula>+E104=4</formula>
    </cfRule>
  </conditionalFormatting>
  <conditionalFormatting sqref="I104">
    <cfRule type="expression" priority="12" dxfId="486" stopIfTrue="1">
      <formula>+E104=0</formula>
    </cfRule>
  </conditionalFormatting>
  <conditionalFormatting sqref="J104">
    <cfRule type="expression" priority="11" dxfId="486" stopIfTrue="1">
      <formula>+E104=1</formula>
    </cfRule>
  </conditionalFormatting>
  <conditionalFormatting sqref="K104">
    <cfRule type="expression" priority="10" dxfId="1" stopIfTrue="1">
      <formula>+E104=2</formula>
    </cfRule>
  </conditionalFormatting>
  <conditionalFormatting sqref="L104">
    <cfRule type="expression" priority="9" dxfId="1" stopIfTrue="1">
      <formula>+E104=3</formula>
    </cfRule>
  </conditionalFormatting>
  <conditionalFormatting sqref="M67">
    <cfRule type="expression" priority="3" dxfId="2" stopIfTrue="1">
      <formula>+E67=4</formula>
    </cfRule>
  </conditionalFormatting>
  <conditionalFormatting sqref="I67">
    <cfRule type="expression" priority="7" dxfId="486" stopIfTrue="1">
      <formula>+E67=0</formula>
    </cfRule>
  </conditionalFormatting>
  <conditionalFormatting sqref="J67">
    <cfRule type="expression" priority="6" dxfId="486" stopIfTrue="1">
      <formula>+E67=1</formula>
    </cfRule>
  </conditionalFormatting>
  <conditionalFormatting sqref="K67">
    <cfRule type="expression" priority="5" dxfId="1" stopIfTrue="1">
      <formula>+E67=2</formula>
    </cfRule>
  </conditionalFormatting>
  <conditionalFormatting sqref="L67">
    <cfRule type="expression" priority="4" dxfId="1" stopIfTrue="1">
      <formula>+E67=3</formula>
    </cfRule>
  </conditionalFormatting>
  <conditionalFormatting sqref="L53">
    <cfRule type="expression" priority="2" dxfId="1" stopIfTrue="1">
      <formula>+G53=2</formula>
    </cfRule>
  </conditionalFormatting>
  <conditionalFormatting sqref="M53">
    <cfRule type="expression" priority="1" dxfId="1" stopIfTrue="1">
      <formula>+H53=2</formula>
    </cfRule>
  </conditionalFormatting>
  <printOptions horizontalCentered="1"/>
  <pageMargins left="0.15748031496062992" right="0.15748031496062992" top="0.5905511811023623" bottom="0.3937007874015748" header="0.31496062992125984" footer="0.31496062992125984"/>
  <pageSetup horizontalDpi="600" verticalDpi="600" orientation="landscape" scale="75" r:id="rId4"/>
  <drawing r:id="rId3"/>
  <legacyDrawing r:id="rId2"/>
</worksheet>
</file>

<file path=xl/worksheets/sheet2.xml><?xml version="1.0" encoding="utf-8"?>
<worksheet xmlns="http://schemas.openxmlformats.org/spreadsheetml/2006/main" xmlns:r="http://schemas.openxmlformats.org/officeDocument/2006/relationships">
  <dimension ref="A1:E65"/>
  <sheetViews>
    <sheetView zoomScalePageLayoutView="0" workbookViewId="0" topLeftCell="A52">
      <selection activeCell="B63" sqref="B63"/>
    </sheetView>
  </sheetViews>
  <sheetFormatPr defaultColWidth="11.421875" defaultRowHeight="15"/>
  <cols>
    <col min="1" max="1" width="13.7109375" style="108" customWidth="1"/>
    <col min="2" max="2" width="55.57421875" style="108" customWidth="1"/>
    <col min="3" max="3" width="9.00390625" style="108" customWidth="1"/>
    <col min="4" max="4" width="8.28125" style="108" customWidth="1"/>
    <col min="5" max="5" width="14.28125" style="108" customWidth="1"/>
    <col min="6" max="7" width="11.421875" style="108" customWidth="1"/>
    <col min="8" max="8" width="30.00390625" style="108" customWidth="1"/>
    <col min="9" max="16384" width="11.421875" style="108" customWidth="1"/>
  </cols>
  <sheetData>
    <row r="1" spans="3:5" ht="20.25">
      <c r="C1" s="218"/>
      <c r="D1" s="218"/>
      <c r="E1" s="218"/>
    </row>
    <row r="2" spans="1:5" ht="31.5" customHeight="1">
      <c r="A2" s="453" t="str">
        <f>+'Cédula Autoeval'!C4</f>
        <v>SECRETARÍA DE EDUCACIÓN Y DEPORTE</v>
      </c>
      <c r="B2" s="453"/>
      <c r="C2" s="453"/>
      <c r="D2" s="453"/>
      <c r="E2" s="453"/>
    </row>
    <row r="3" spans="1:5" ht="15.75">
      <c r="A3" s="454" t="s">
        <v>557</v>
      </c>
      <c r="B3" s="454"/>
      <c r="C3" s="454"/>
      <c r="D3" s="454"/>
      <c r="E3" s="454"/>
    </row>
    <row r="4" spans="1:2" ht="8.25" customHeight="1" thickBot="1">
      <c r="A4" s="109"/>
      <c r="B4" s="109"/>
    </row>
    <row r="5" spans="1:5" ht="16.5" thickBot="1">
      <c r="A5" s="115" t="s">
        <v>330</v>
      </c>
      <c r="B5" s="116" t="s">
        <v>514</v>
      </c>
      <c r="C5" s="116" t="s">
        <v>372</v>
      </c>
      <c r="D5" s="116" t="s">
        <v>371</v>
      </c>
      <c r="E5" s="162" t="s">
        <v>370</v>
      </c>
    </row>
    <row r="6" spans="1:5" ht="16.5" thickBot="1">
      <c r="A6" s="115" t="s">
        <v>513</v>
      </c>
      <c r="B6" s="116" t="s">
        <v>470</v>
      </c>
      <c r="C6" s="220">
        <f>+'Cédula Autoeval'!E40</f>
        <v>1.1666666666666665</v>
      </c>
      <c r="D6" s="142">
        <f>+'Cédula Autoeval'!G40</f>
        <v>0.29166666666666663</v>
      </c>
      <c r="E6" s="143">
        <f>+'Cédula Autoeval'!G40</f>
        <v>0.29166666666666663</v>
      </c>
    </row>
    <row r="7" spans="1:5" ht="36">
      <c r="A7" s="114" t="s">
        <v>331</v>
      </c>
      <c r="B7" s="219" t="s">
        <v>379</v>
      </c>
      <c r="C7" s="203">
        <f>+'Cédula Autoeval'!E17</f>
        <v>1.25</v>
      </c>
      <c r="D7" s="144">
        <f>+'Cédula Autoeval'!G17</f>
        <v>0.3125</v>
      </c>
      <c r="E7" s="140">
        <f>+'Cédula Autoeval'!G17</f>
        <v>0.3125</v>
      </c>
    </row>
    <row r="8" spans="1:5" ht="48">
      <c r="A8" s="114" t="s">
        <v>332</v>
      </c>
      <c r="B8" s="219" t="s">
        <v>377</v>
      </c>
      <c r="C8" s="203">
        <f>+'Cédula Autoeval'!E19</f>
        <v>4</v>
      </c>
      <c r="D8" s="144">
        <f>+'Cédula Autoeval'!G19</f>
        <v>1</v>
      </c>
      <c r="E8" s="141">
        <f>+'Cédula Autoeval'!G19</f>
        <v>1</v>
      </c>
    </row>
    <row r="9" spans="1:5" ht="72">
      <c r="A9" s="114" t="s">
        <v>333</v>
      </c>
      <c r="B9" s="219" t="s">
        <v>378</v>
      </c>
      <c r="C9" s="203">
        <f>+'Cédula Autoeval'!E23</f>
        <v>1.3333333333333333</v>
      </c>
      <c r="D9" s="144">
        <f>+'Cédula Autoeval'!G23</f>
        <v>0.3333333333333333</v>
      </c>
      <c r="E9" s="141">
        <f>+'Cédula Autoeval'!G23</f>
        <v>0.3333333333333333</v>
      </c>
    </row>
    <row r="10" spans="1:5" ht="48">
      <c r="A10" s="114" t="s">
        <v>334</v>
      </c>
      <c r="B10" s="219" t="s">
        <v>477</v>
      </c>
      <c r="C10" s="203">
        <f>+'Cédula Autoeval'!E26</f>
        <v>0</v>
      </c>
      <c r="D10" s="144">
        <f>+'Cédula Autoeval'!G26</f>
        <v>0</v>
      </c>
      <c r="E10" s="141">
        <f>+'Cédula Autoeval'!G26</f>
        <v>0</v>
      </c>
    </row>
    <row r="11" spans="1:5" ht="60">
      <c r="A11" s="114" t="s">
        <v>335</v>
      </c>
      <c r="B11" s="219" t="s">
        <v>376</v>
      </c>
      <c r="C11" s="203">
        <f>+'Cédula Autoeval'!E31</f>
        <v>0.75</v>
      </c>
      <c r="D11" s="144">
        <f>+'Cédula Autoeval'!G31</f>
        <v>0.1875</v>
      </c>
      <c r="E11" s="141">
        <f>+'Cédula Autoeval'!G31</f>
        <v>0.1875</v>
      </c>
    </row>
    <row r="12" spans="1:5" ht="36">
      <c r="A12" s="114" t="s">
        <v>339</v>
      </c>
      <c r="B12" s="219" t="s">
        <v>478</v>
      </c>
      <c r="C12" s="203">
        <f>+'Cédula Autoeval'!E33</f>
        <v>0</v>
      </c>
      <c r="D12" s="144">
        <f>+'Cédula Autoeval'!G33</f>
        <v>0</v>
      </c>
      <c r="E12" s="141">
        <f>+'Cédula Autoeval'!G33</f>
        <v>0</v>
      </c>
    </row>
    <row r="13" spans="1:5" ht="72">
      <c r="A13" s="114" t="s">
        <v>340</v>
      </c>
      <c r="B13" s="219" t="s">
        <v>479</v>
      </c>
      <c r="C13" s="203">
        <f>+'Cédula Autoeval'!E36</f>
        <v>0</v>
      </c>
      <c r="D13" s="144">
        <f>+'Cédula Autoeval'!G36</f>
        <v>0</v>
      </c>
      <c r="E13" s="141">
        <f>+'Cédula Autoeval'!G36</f>
        <v>0</v>
      </c>
    </row>
    <row r="14" spans="1:5" ht="48">
      <c r="A14" s="114" t="s">
        <v>341</v>
      </c>
      <c r="B14" s="219" t="s">
        <v>480</v>
      </c>
      <c r="C14" s="203">
        <f>+'Cédula Autoeval'!E39</f>
        <v>2</v>
      </c>
      <c r="D14" s="144">
        <f>+'Cédula Autoeval'!G39</f>
        <v>0.5</v>
      </c>
      <c r="E14" s="141">
        <f>+'Cédula Autoeval'!G39</f>
        <v>0.5</v>
      </c>
    </row>
    <row r="15" spans="3:4" ht="16.5" thickBot="1">
      <c r="C15" s="221"/>
      <c r="D15" s="113"/>
    </row>
    <row r="16" spans="1:5" ht="16.5" thickBot="1">
      <c r="A16" s="115" t="s">
        <v>336</v>
      </c>
      <c r="B16" s="116" t="s">
        <v>515</v>
      </c>
      <c r="C16" s="116" t="s">
        <v>372</v>
      </c>
      <c r="D16" s="116" t="s">
        <v>371</v>
      </c>
      <c r="E16" s="162" t="s">
        <v>370</v>
      </c>
    </row>
    <row r="17" spans="1:5" ht="16.5" thickBot="1">
      <c r="A17" s="110" t="s">
        <v>513</v>
      </c>
      <c r="B17" s="116" t="s">
        <v>470</v>
      </c>
      <c r="C17" s="220">
        <f>+'Cédula Autoeval'!E51</f>
        <v>0.375</v>
      </c>
      <c r="D17" s="142">
        <f>+'Cédula Autoeval'!G51</f>
        <v>0.09375</v>
      </c>
      <c r="E17" s="145">
        <f>+'Cédula Autoeval'!G51</f>
        <v>0.09375</v>
      </c>
    </row>
    <row r="18" spans="1:5" ht="72">
      <c r="A18" s="138" t="s">
        <v>342</v>
      </c>
      <c r="B18" s="219" t="s">
        <v>481</v>
      </c>
      <c r="C18" s="203">
        <f>+'Cédula Autoeval'!E43</f>
        <v>1</v>
      </c>
      <c r="D18" s="140">
        <f>+'Cédula Autoeval'!G43</f>
        <v>0.25</v>
      </c>
      <c r="E18" s="140">
        <f>+'Cédula Autoeval'!G43</f>
        <v>0.25</v>
      </c>
    </row>
    <row r="19" spans="1:5" ht="60">
      <c r="A19" s="139" t="s">
        <v>343</v>
      </c>
      <c r="B19" s="219" t="s">
        <v>381</v>
      </c>
      <c r="C19" s="205">
        <f>+'Cédula Autoeval'!E45</f>
        <v>0</v>
      </c>
      <c r="D19" s="141">
        <f>+'Cédula Autoeval'!G45</f>
        <v>0</v>
      </c>
      <c r="E19" s="141">
        <f>+'Cédula Autoeval'!G45</f>
        <v>0</v>
      </c>
    </row>
    <row r="20" spans="1:5" ht="36">
      <c r="A20" s="139" t="s">
        <v>344</v>
      </c>
      <c r="B20" s="219" t="s">
        <v>382</v>
      </c>
      <c r="C20" s="205">
        <f>+'Cédula Autoeval'!E47</f>
        <v>0</v>
      </c>
      <c r="D20" s="141">
        <f>+'Cédula Autoeval'!G47</f>
        <v>0</v>
      </c>
      <c r="E20" s="141">
        <f>+'Cédula Autoeval'!G47</f>
        <v>0</v>
      </c>
    </row>
    <row r="21" spans="1:5" ht="60">
      <c r="A21" s="139" t="s">
        <v>346</v>
      </c>
      <c r="B21" s="219" t="s">
        <v>482</v>
      </c>
      <c r="C21" s="205">
        <f>+'Cédula Autoeval'!E50</f>
        <v>0.5</v>
      </c>
      <c r="D21" s="141">
        <f>+'Cédula Autoeval'!G50</f>
        <v>0.125</v>
      </c>
      <c r="E21" s="141">
        <f>+'Cédula Autoeval'!G50</f>
        <v>0.125</v>
      </c>
    </row>
    <row r="22" spans="3:4" ht="15.75" thickBot="1">
      <c r="C22" s="221"/>
      <c r="D22" s="221"/>
    </row>
    <row r="23" spans="1:5" ht="16.5" thickBot="1">
      <c r="A23" s="115" t="s">
        <v>345</v>
      </c>
      <c r="B23" s="116" t="s">
        <v>516</v>
      </c>
      <c r="C23" s="116" t="s">
        <v>372</v>
      </c>
      <c r="D23" s="116" t="s">
        <v>371</v>
      </c>
      <c r="E23" s="162" t="s">
        <v>370</v>
      </c>
    </row>
    <row r="24" spans="1:5" ht="16.5" thickBot="1">
      <c r="A24" s="110" t="s">
        <v>513</v>
      </c>
      <c r="B24" s="116" t="s">
        <v>470</v>
      </c>
      <c r="C24" s="220">
        <f>+'Cédula Autoeval'!E80</f>
        <v>1.2</v>
      </c>
      <c r="D24" s="142">
        <f>+'Cédula Autoeval'!G80</f>
        <v>0.3</v>
      </c>
      <c r="E24" s="145">
        <f>+'Cédula Autoeval'!G80</f>
        <v>0.3</v>
      </c>
    </row>
    <row r="25" spans="1:5" ht="48">
      <c r="A25" s="138" t="s">
        <v>347</v>
      </c>
      <c r="B25" s="219" t="s">
        <v>483</v>
      </c>
      <c r="C25" s="203">
        <f>+'Cédula Autoeval'!E54</f>
        <v>1</v>
      </c>
      <c r="D25" s="140">
        <f>+'Cédula Autoeval'!G54</f>
        <v>0.25</v>
      </c>
      <c r="E25" s="140">
        <f>+'Cédula Autoeval'!G54</f>
        <v>0.25</v>
      </c>
    </row>
    <row r="26" spans="1:5" ht="48">
      <c r="A26" s="139" t="s">
        <v>348</v>
      </c>
      <c r="B26" s="219" t="s">
        <v>485</v>
      </c>
      <c r="C26" s="205">
        <f>+'Cédula Autoeval'!E56</f>
        <v>1</v>
      </c>
      <c r="D26" s="141">
        <f>+'Cédula Autoeval'!G56</f>
        <v>0.25</v>
      </c>
      <c r="E26" s="141">
        <f>+'Cédula Autoeval'!G56</f>
        <v>0.25</v>
      </c>
    </row>
    <row r="27" spans="1:5" ht="48">
      <c r="A27" s="139" t="s">
        <v>349</v>
      </c>
      <c r="B27" s="219" t="s">
        <v>486</v>
      </c>
      <c r="C27" s="205">
        <f>+'Cédula Autoeval'!E59</f>
        <v>3.5</v>
      </c>
      <c r="D27" s="141">
        <f>+'Cédula Autoeval'!G59</f>
        <v>0.875</v>
      </c>
      <c r="E27" s="141">
        <f>+'Cédula Autoeval'!G59</f>
        <v>0.875</v>
      </c>
    </row>
    <row r="28" spans="1:5" ht="36">
      <c r="A28" s="139" t="s">
        <v>350</v>
      </c>
      <c r="B28" s="219" t="s">
        <v>388</v>
      </c>
      <c r="C28" s="205">
        <f>+'Cédula Autoeval'!E61</f>
        <v>0</v>
      </c>
      <c r="D28" s="141">
        <f>+'Cédula Autoeval'!G61</f>
        <v>0</v>
      </c>
      <c r="E28" s="141">
        <f>+'Cédula Autoeval'!G61</f>
        <v>0</v>
      </c>
    </row>
    <row r="29" spans="1:5" ht="60">
      <c r="A29" s="139" t="s">
        <v>351</v>
      </c>
      <c r="B29" s="219" t="s">
        <v>488</v>
      </c>
      <c r="C29" s="205">
        <f>+'Cédula Autoeval'!E63</f>
        <v>2</v>
      </c>
      <c r="D29" s="141">
        <f>+'Cédula Autoeval'!G63</f>
        <v>0.5</v>
      </c>
      <c r="E29" s="141">
        <f>+'Cédula Autoeval'!G63</f>
        <v>0.5</v>
      </c>
    </row>
    <row r="30" spans="1:5" ht="72">
      <c r="A30" s="139" t="s">
        <v>352</v>
      </c>
      <c r="B30" s="219" t="s">
        <v>390</v>
      </c>
      <c r="C30" s="205">
        <f>+'Cédula Autoeval'!E65</f>
        <v>0</v>
      </c>
      <c r="D30" s="141">
        <f>+'Cédula Autoeval'!G65</f>
        <v>0</v>
      </c>
      <c r="E30" s="141">
        <f>+'Cédula Autoeval'!G65</f>
        <v>0</v>
      </c>
    </row>
    <row r="31" spans="1:5" ht="32.25" customHeight="1">
      <c r="A31" s="139" t="s">
        <v>353</v>
      </c>
      <c r="B31" s="219" t="s">
        <v>489</v>
      </c>
      <c r="C31" s="205">
        <f>+'Cédula Autoeval'!E68</f>
        <v>3</v>
      </c>
      <c r="D31" s="141">
        <f>+'Cédula Autoeval'!G68</f>
        <v>0.75</v>
      </c>
      <c r="E31" s="141">
        <f>+'Cédula Autoeval'!G68</f>
        <v>0.75</v>
      </c>
    </row>
    <row r="32" spans="1:5" ht="48">
      <c r="A32" s="139" t="s">
        <v>354</v>
      </c>
      <c r="B32" s="219" t="s">
        <v>490</v>
      </c>
      <c r="C32" s="205">
        <f>+'Cédula Autoeval'!E70</f>
        <v>1</v>
      </c>
      <c r="D32" s="141">
        <f>+'Cédula Autoeval'!G70</f>
        <v>0.25</v>
      </c>
      <c r="E32" s="141">
        <f>+'Cédula Autoeval'!G70</f>
        <v>0.25</v>
      </c>
    </row>
    <row r="33" spans="1:5" ht="24">
      <c r="A33" s="139" t="s">
        <v>355</v>
      </c>
      <c r="B33" s="219" t="s">
        <v>491</v>
      </c>
      <c r="C33" s="205">
        <f>+'Cédula Autoeval'!E73</f>
        <v>1</v>
      </c>
      <c r="D33" s="141">
        <f>+'Cédula Autoeval'!G73</f>
        <v>0.25</v>
      </c>
      <c r="E33" s="141">
        <f>+'Cédula Autoeval'!G73</f>
        <v>0.25</v>
      </c>
    </row>
    <row r="34" spans="1:5" ht="44.25" customHeight="1">
      <c r="A34" s="139" t="s">
        <v>356</v>
      </c>
      <c r="B34" s="219" t="s">
        <v>393</v>
      </c>
      <c r="C34" s="205">
        <f>+'Cédula Autoeval'!E75</f>
        <v>1</v>
      </c>
      <c r="D34" s="141">
        <f>+'Cédula Autoeval'!G75</f>
        <v>0.25</v>
      </c>
      <c r="E34" s="141">
        <f>+'Cédula Autoeval'!G75</f>
        <v>0.25</v>
      </c>
    </row>
    <row r="35" spans="1:5" ht="48">
      <c r="A35" s="139" t="s">
        <v>357</v>
      </c>
      <c r="B35" s="219" t="s">
        <v>394</v>
      </c>
      <c r="C35" s="205">
        <f>+'Cédula Autoeval'!E77</f>
        <v>1</v>
      </c>
      <c r="D35" s="141">
        <f>+'Cédula Autoeval'!G77</f>
        <v>0.25</v>
      </c>
      <c r="E35" s="141">
        <f>+'Cédula Autoeval'!G77</f>
        <v>0.25</v>
      </c>
    </row>
    <row r="36" spans="1:5" ht="72">
      <c r="A36" s="139" t="s">
        <v>358</v>
      </c>
      <c r="B36" s="219" t="s">
        <v>395</v>
      </c>
      <c r="C36" s="205">
        <f>+'Cédula Autoeval'!E79</f>
        <v>1</v>
      </c>
      <c r="D36" s="141">
        <f>+'Cédula Autoeval'!G79</f>
        <v>0.25</v>
      </c>
      <c r="E36" s="141">
        <f>+'Cédula Autoeval'!G79</f>
        <v>0.25</v>
      </c>
    </row>
    <row r="37" spans="3:4" ht="15.75" thickBot="1">
      <c r="C37" s="221"/>
      <c r="D37" s="221"/>
    </row>
    <row r="38" spans="1:5" ht="16.5" thickBot="1">
      <c r="A38" s="115" t="s">
        <v>359</v>
      </c>
      <c r="B38" s="116" t="s">
        <v>517</v>
      </c>
      <c r="C38" s="116" t="s">
        <v>372</v>
      </c>
      <c r="D38" s="116" t="s">
        <v>371</v>
      </c>
      <c r="E38" s="162" t="s">
        <v>370</v>
      </c>
    </row>
    <row r="39" spans="1:5" ht="16.5" thickBot="1">
      <c r="A39" s="110" t="s">
        <v>513</v>
      </c>
      <c r="B39" s="116" t="s">
        <v>470</v>
      </c>
      <c r="C39" s="220">
        <f>+'Cédula Autoeval'!E96</f>
        <v>2.277777777777778</v>
      </c>
      <c r="D39" s="142">
        <f>+'Cédula Autoeval'!G96</f>
        <v>0.5694444444444445</v>
      </c>
      <c r="E39" s="143">
        <f>+'Cédula Autoeval'!G96</f>
        <v>0.5694444444444445</v>
      </c>
    </row>
    <row r="40" spans="1:5" ht="56.25" customHeight="1">
      <c r="A40" s="138" t="s">
        <v>360</v>
      </c>
      <c r="B40" s="219" t="s">
        <v>396</v>
      </c>
      <c r="C40" s="203">
        <f>+'Cédula Autoeval'!E83</f>
        <v>1</v>
      </c>
      <c r="D40" s="140">
        <f>+'Cédula Autoeval'!G83</f>
        <v>0.25</v>
      </c>
      <c r="E40" s="140">
        <f>+'Cédula Autoeval'!G83</f>
        <v>0.25</v>
      </c>
    </row>
    <row r="41" spans="1:5" ht="62.25" customHeight="1">
      <c r="A41" s="139" t="s">
        <v>361</v>
      </c>
      <c r="B41" s="219" t="s">
        <v>397</v>
      </c>
      <c r="C41" s="205">
        <f>+'Cédula Autoeval'!E85</f>
        <v>3</v>
      </c>
      <c r="D41" s="141">
        <f>+'Cédula Autoeval'!G85</f>
        <v>0.75</v>
      </c>
      <c r="E41" s="141">
        <f>+'Cédula Autoeval'!G85</f>
        <v>0.75</v>
      </c>
    </row>
    <row r="42" spans="1:5" ht="44.25" customHeight="1">
      <c r="A42" s="139" t="s">
        <v>362</v>
      </c>
      <c r="B42" s="219" t="s">
        <v>492</v>
      </c>
      <c r="C42" s="205">
        <f>+'Cédula Autoeval'!E87</f>
        <v>4</v>
      </c>
      <c r="D42" s="141">
        <f>+'Cédula Autoeval'!G87</f>
        <v>1</v>
      </c>
      <c r="E42" s="141">
        <f>+'Cédula Autoeval'!G87</f>
        <v>1</v>
      </c>
    </row>
    <row r="43" spans="1:5" ht="63" customHeight="1">
      <c r="A43" s="139" t="s">
        <v>363</v>
      </c>
      <c r="B43" s="219" t="s">
        <v>493</v>
      </c>
      <c r="C43" s="205">
        <f>+'Cédula Autoeval'!E89</f>
        <v>1</v>
      </c>
      <c r="D43" s="141">
        <f>+'Cédula Autoeval'!G89</f>
        <v>0.25</v>
      </c>
      <c r="E43" s="141">
        <f>+'Cédula Autoeval'!G89</f>
        <v>0.25</v>
      </c>
    </row>
    <row r="44" spans="1:5" ht="27" customHeight="1">
      <c r="A44" s="139" t="s">
        <v>364</v>
      </c>
      <c r="B44" s="219" t="s">
        <v>400</v>
      </c>
      <c r="C44" s="205">
        <f>+'Cédula Autoeval'!E91</f>
        <v>3</v>
      </c>
      <c r="D44" s="141">
        <f>+'Cédula Autoeval'!G91</f>
        <v>0.75</v>
      </c>
      <c r="E44" s="141">
        <f>+'Cédula Autoeval'!G91</f>
        <v>0.75</v>
      </c>
    </row>
    <row r="45" spans="1:5" ht="48">
      <c r="A45" s="139" t="s">
        <v>365</v>
      </c>
      <c r="B45" s="219" t="s">
        <v>494</v>
      </c>
      <c r="C45" s="205">
        <f>+'Cédula Autoeval'!E95</f>
        <v>1.6666666666666667</v>
      </c>
      <c r="D45" s="141">
        <f>+'Cédula Autoeval'!G95</f>
        <v>0.4166666666666667</v>
      </c>
      <c r="E45" s="141">
        <f>+'Cédula Autoeval'!G95</f>
        <v>0.4166666666666667</v>
      </c>
    </row>
    <row r="46" spans="3:4" ht="15.75" thickBot="1">
      <c r="C46" s="221"/>
      <c r="D46" s="221"/>
    </row>
    <row r="47" spans="1:5" ht="16.5" thickBot="1">
      <c r="A47" s="115" t="s">
        <v>366</v>
      </c>
      <c r="B47" s="116" t="s">
        <v>575</v>
      </c>
      <c r="C47" s="116" t="s">
        <v>372</v>
      </c>
      <c r="D47" s="116" t="s">
        <v>371</v>
      </c>
      <c r="E47" s="162" t="s">
        <v>370</v>
      </c>
    </row>
    <row r="48" spans="1:5" ht="16.5" thickBot="1">
      <c r="A48" s="110" t="s">
        <v>513</v>
      </c>
      <c r="B48" s="116" t="s">
        <v>470</v>
      </c>
      <c r="C48" s="220">
        <f>+'Cédula Autoeval'!E106</f>
        <v>0.6666666666666666</v>
      </c>
      <c r="D48" s="142">
        <f>+'Cédula Autoeval'!G106</f>
        <v>0.16666666666666666</v>
      </c>
      <c r="E48" s="143">
        <f>+'Cédula Autoeval'!G106</f>
        <v>0.16666666666666666</v>
      </c>
    </row>
    <row r="49" spans="1:5" ht="48">
      <c r="A49" s="138" t="s">
        <v>367</v>
      </c>
      <c r="B49" s="219" t="s">
        <v>495</v>
      </c>
      <c r="C49" s="203">
        <f>+'Cédula Autoeval'!E99</f>
        <v>0</v>
      </c>
      <c r="D49" s="140">
        <f>+'Cédula Autoeval'!G99</f>
        <v>0</v>
      </c>
      <c r="E49" s="140">
        <f>+'Cédula Autoeval'!G99</f>
        <v>0</v>
      </c>
    </row>
    <row r="50" spans="1:5" ht="72">
      <c r="A50" s="139" t="s">
        <v>368</v>
      </c>
      <c r="B50" s="219" t="s">
        <v>403</v>
      </c>
      <c r="C50" s="205">
        <f>+'Cédula Autoeval'!E101</f>
        <v>1</v>
      </c>
      <c r="D50" s="141">
        <f>+'Cédula Autoeval'!G101</f>
        <v>0.25</v>
      </c>
      <c r="E50" s="141">
        <f>+'Cédula Autoeval'!G101</f>
        <v>0.25</v>
      </c>
    </row>
    <row r="51" spans="1:5" ht="60.75" customHeight="1">
      <c r="A51" s="139" t="s">
        <v>369</v>
      </c>
      <c r="B51" s="219" t="s">
        <v>496</v>
      </c>
      <c r="C51" s="205">
        <f>+'Cédula Autoeval'!E105</f>
        <v>1</v>
      </c>
      <c r="D51" s="141">
        <f>+'Cédula Autoeval'!G105</f>
        <v>0.25</v>
      </c>
      <c r="E51" s="141">
        <f>+'Cédula Autoeval'!G105</f>
        <v>0.25</v>
      </c>
    </row>
    <row r="52" ht="7.5" customHeight="1" thickBot="1"/>
    <row r="53" spans="1:5" ht="17.25" thickBot="1">
      <c r="A53" s="455" t="s">
        <v>498</v>
      </c>
      <c r="B53" s="456"/>
      <c r="C53" s="206">
        <f>+'Cédula Autoeval'!E107</f>
        <v>1.1372222222222221</v>
      </c>
      <c r="D53" s="146">
        <f>+'Cédula Autoeval'!G107</f>
        <v>0.28430555555555553</v>
      </c>
      <c r="E53" s="146">
        <f>+'Cédula Autoeval'!G107</f>
        <v>0.28430555555555553</v>
      </c>
    </row>
    <row r="54" s="87" customFormat="1" ht="15"/>
    <row r="55" s="87" customFormat="1" ht="15"/>
    <row r="56" s="87" customFormat="1" ht="15"/>
    <row r="57" spans="2:4" s="87" customFormat="1" ht="15">
      <c r="B57" s="370"/>
      <c r="C57" s="370"/>
      <c r="D57" s="370"/>
    </row>
    <row r="58" s="87" customFormat="1" ht="15"/>
    <row r="59" s="87" customFormat="1" ht="15"/>
    <row r="60" s="87" customFormat="1" ht="15"/>
    <row r="61" spans="2:4" s="87" customFormat="1" ht="15">
      <c r="B61" s="370"/>
      <c r="C61" s="370"/>
      <c r="D61" s="370"/>
    </row>
    <row r="62" s="87" customFormat="1" ht="15"/>
    <row r="63" s="87" customFormat="1" ht="15">
      <c r="B63" s="371" t="s">
        <v>642</v>
      </c>
    </row>
    <row r="64" s="87" customFormat="1" ht="15"/>
    <row r="65" spans="2:4" s="87" customFormat="1" ht="15">
      <c r="B65" s="370"/>
      <c r="C65" s="370"/>
      <c r="D65" s="370"/>
    </row>
  </sheetData>
  <sheetProtection/>
  <mergeCells count="3">
    <mergeCell ref="A2:E2"/>
    <mergeCell ref="A3:E3"/>
    <mergeCell ref="A53:B53"/>
  </mergeCells>
  <conditionalFormatting sqref="E6:E14">
    <cfRule type="cellIs" priority="16" dxfId="2" operator="between" stopIfTrue="1">
      <formula>90%</formula>
      <formula>100%</formula>
    </cfRule>
    <cfRule type="cellIs" priority="17" dxfId="1" operator="between" stopIfTrue="1">
      <formula>50%</formula>
      <formula>89.9%</formula>
    </cfRule>
    <cfRule type="cellIs" priority="18" dxfId="487" operator="between" stopIfTrue="1">
      <formula>0%</formula>
      <formula>0.499</formula>
    </cfRule>
  </conditionalFormatting>
  <conditionalFormatting sqref="E17:E21">
    <cfRule type="cellIs" priority="13" dxfId="2" operator="between" stopIfTrue="1">
      <formula>90%</formula>
      <formula>100%</formula>
    </cfRule>
    <cfRule type="cellIs" priority="14" dxfId="1" operator="between" stopIfTrue="1">
      <formula>50%</formula>
      <formula>89.9%</formula>
    </cfRule>
    <cfRule type="cellIs" priority="15" dxfId="486" operator="between" stopIfTrue="1">
      <formula>0%</formula>
      <formula>49.9%</formula>
    </cfRule>
  </conditionalFormatting>
  <conditionalFormatting sqref="E39:E45">
    <cfRule type="cellIs" priority="7" dxfId="2" operator="between" stopIfTrue="1">
      <formula>90%</formula>
      <formula>100%</formula>
    </cfRule>
    <cfRule type="cellIs" priority="8" dxfId="1" operator="between" stopIfTrue="1">
      <formula>50%</formula>
      <formula>89.9%</formula>
    </cfRule>
    <cfRule type="cellIs" priority="9" dxfId="486" operator="between" stopIfTrue="1">
      <formula>0%</formula>
      <formula>49.9%</formula>
    </cfRule>
  </conditionalFormatting>
  <conditionalFormatting sqref="E48:E51">
    <cfRule type="cellIs" priority="4" dxfId="2" operator="between" stopIfTrue="1">
      <formula>90%</formula>
      <formula>100%</formula>
    </cfRule>
    <cfRule type="cellIs" priority="5" dxfId="1" operator="between" stopIfTrue="1">
      <formula>50%</formula>
      <formula>89.9%</formula>
    </cfRule>
    <cfRule type="cellIs" priority="6" dxfId="486" operator="between" stopIfTrue="1">
      <formula>0%</formula>
      <formula>49.9%</formula>
    </cfRule>
  </conditionalFormatting>
  <conditionalFormatting sqref="E24:E36">
    <cfRule type="cellIs" priority="10" dxfId="2" operator="between" stopIfTrue="1">
      <formula>90%</formula>
      <formula>100%</formula>
    </cfRule>
    <cfRule type="cellIs" priority="11" dxfId="1" operator="between" stopIfTrue="1">
      <formula>50%</formula>
      <formula>89.9%</formula>
    </cfRule>
    <cfRule type="cellIs" priority="12" dxfId="486" operator="between" stopIfTrue="1">
      <formula>0%</formula>
      <formula>49.9%</formula>
    </cfRule>
  </conditionalFormatting>
  <conditionalFormatting sqref="E53">
    <cfRule type="cellIs" priority="1" dxfId="2" operator="between" stopIfTrue="1">
      <formula>0.9</formula>
      <formula>1</formula>
    </cfRule>
    <cfRule type="cellIs" priority="2" dxfId="1" operator="between" stopIfTrue="1">
      <formula>0.5</formula>
      <formula>0.899</formula>
    </cfRule>
    <cfRule type="cellIs" priority="3" dxfId="486" operator="between" stopIfTrue="1">
      <formula>0</formula>
      <formula>0.499</formula>
    </cfRule>
  </conditionalFormatting>
  <printOptions/>
  <pageMargins left="0.1968503937007874" right="0.1968503937007874" top="0.5905511811023623" bottom="0.3937007874015748" header="0.31496062992125984" footer="0.31496062992125984"/>
  <pageSetup horizontalDpi="600" verticalDpi="600" orientation="portrait" r:id="rId2"/>
  <headerFooter>
    <oddFooter>&amp;R&amp;"Gotham Book,Negrita"&amp;8Hoja  &amp;P de &amp;N</oddFooter>
  </headerFooter>
  <drawing r:id="rId1"/>
</worksheet>
</file>

<file path=xl/worksheets/sheet3.xml><?xml version="1.0" encoding="utf-8"?>
<worksheet xmlns="http://schemas.openxmlformats.org/spreadsheetml/2006/main" xmlns:r="http://schemas.openxmlformats.org/officeDocument/2006/relationships">
  <sheetPr>
    <tabColor rgb="FF00B0F0"/>
  </sheetPr>
  <dimension ref="A1:AE116"/>
  <sheetViews>
    <sheetView zoomScale="120" zoomScaleNormal="120" zoomScalePageLayoutView="0" workbookViewId="0" topLeftCell="R3">
      <selection activeCell="AG7" sqref="AG7"/>
    </sheetView>
  </sheetViews>
  <sheetFormatPr defaultColWidth="11.421875" defaultRowHeight="15"/>
  <cols>
    <col min="1" max="1" width="7.57421875" style="8" hidden="1" customWidth="1"/>
    <col min="2" max="2" width="34.8515625" style="15" hidden="1" customWidth="1"/>
    <col min="3" max="3" width="6.00390625" style="13" customWidth="1"/>
    <col min="4" max="4" width="49.140625" style="15" customWidth="1"/>
    <col min="5" max="5" width="10.28125" style="15" customWidth="1"/>
    <col min="6" max="6" width="60.7109375" style="15" customWidth="1"/>
    <col min="7" max="7" width="10.8515625" style="15" customWidth="1"/>
    <col min="8" max="8" width="33.7109375" style="1" customWidth="1"/>
    <col min="9" max="9" width="13.00390625" style="1" customWidth="1"/>
    <col min="10" max="11" width="15.28125" style="18" customWidth="1"/>
    <col min="12" max="12" width="16.421875" style="18" customWidth="1"/>
    <col min="13" max="13" width="18.8515625" style="18" customWidth="1"/>
    <col min="14" max="14" width="1.8515625" style="1" customWidth="1"/>
    <col min="15" max="15" width="12.57421875" style="1" customWidth="1"/>
    <col min="16" max="16" width="21.8515625" style="1" customWidth="1"/>
    <col min="17" max="17" width="11.7109375" style="1" customWidth="1"/>
    <col min="18" max="18" width="3.140625" style="1" customWidth="1"/>
    <col min="19" max="19" width="3.421875" style="1" customWidth="1"/>
    <col min="20" max="20" width="3.140625" style="1" customWidth="1"/>
    <col min="21" max="21" width="3.57421875" style="1" customWidth="1"/>
    <col min="22" max="22" width="12.57421875" style="1" customWidth="1"/>
    <col min="23" max="23" width="28.7109375" style="1" customWidth="1"/>
    <col min="24" max="24" width="2.28125" style="1" customWidth="1"/>
    <col min="25" max="25" width="7.421875" style="1" customWidth="1"/>
    <col min="26" max="26" width="40.28125" style="1" customWidth="1"/>
    <col min="27" max="27" width="12.421875" style="1" customWidth="1"/>
    <col min="28" max="28" width="14.28125" style="1" customWidth="1"/>
    <col min="29" max="29" width="12.57421875" style="1" customWidth="1"/>
    <col min="30" max="30" width="10.00390625" style="1" customWidth="1"/>
    <col min="31" max="31" width="24.57421875" style="1" customWidth="1"/>
    <col min="32" max="32" width="15.140625" style="1" bestFit="1" customWidth="1"/>
    <col min="33" max="16384" width="11.421875" style="1" customWidth="1"/>
  </cols>
  <sheetData>
    <row r="1" spans="2:9" ht="25.5" customHeight="1" hidden="1" thickBot="1">
      <c r="B1" s="404"/>
      <c r="C1" s="404"/>
      <c r="D1" s="404"/>
      <c r="E1" s="404"/>
      <c r="F1" s="404"/>
      <c r="G1" s="404"/>
      <c r="H1" s="404"/>
      <c r="I1" s="86"/>
    </row>
    <row r="2" spans="1:13" s="4" customFormat="1" ht="22.5" customHeight="1" hidden="1" thickBot="1">
      <c r="A2" s="10"/>
      <c r="B2" s="405"/>
      <c r="C2" s="405"/>
      <c r="D2" s="405"/>
      <c r="E2" s="405"/>
      <c r="F2" s="405"/>
      <c r="G2" s="405"/>
      <c r="H2" s="406"/>
      <c r="I2" s="154"/>
      <c r="J2" s="19"/>
      <c r="K2" s="19"/>
      <c r="L2" s="19"/>
      <c r="M2" s="19"/>
    </row>
    <row r="3" spans="1:31" s="4" customFormat="1" ht="41.25" customHeight="1">
      <c r="A3" s="446" t="s">
        <v>554</v>
      </c>
      <c r="B3" s="447"/>
      <c r="C3" s="447"/>
      <c r="D3" s="447"/>
      <c r="E3" s="447"/>
      <c r="F3" s="447"/>
      <c r="G3" s="447"/>
      <c r="H3" s="447"/>
      <c r="I3" s="447"/>
      <c r="J3" s="447"/>
      <c r="K3" s="447"/>
      <c r="L3" s="447"/>
      <c r="M3" s="448"/>
      <c r="O3" s="446" t="s">
        <v>565</v>
      </c>
      <c r="P3" s="447"/>
      <c r="Q3" s="447"/>
      <c r="R3" s="447"/>
      <c r="S3" s="447"/>
      <c r="T3" s="447"/>
      <c r="U3" s="447"/>
      <c r="V3" s="447"/>
      <c r="W3" s="448"/>
      <c r="Y3" s="446" t="s">
        <v>566</v>
      </c>
      <c r="Z3" s="447"/>
      <c r="AA3" s="447"/>
      <c r="AB3" s="447"/>
      <c r="AC3" s="447"/>
      <c r="AD3" s="447"/>
      <c r="AE3" s="448"/>
    </row>
    <row r="4" spans="1:31" s="4" customFormat="1" ht="22.5" customHeight="1">
      <c r="A4" s="451" t="s">
        <v>80</v>
      </c>
      <c r="B4" s="452"/>
      <c r="C4" s="492" t="str">
        <f>+'Cédula Autoeval'!C4:G4</f>
        <v>SECRETARÍA DE EDUCACIÓN Y DEPORTE</v>
      </c>
      <c r="D4" s="493"/>
      <c r="E4" s="493"/>
      <c r="F4" s="493"/>
      <c r="G4" s="494"/>
      <c r="H4" s="492" t="s">
        <v>553</v>
      </c>
      <c r="I4" s="493"/>
      <c r="J4" s="493"/>
      <c r="K4" s="493"/>
      <c r="L4" s="493"/>
      <c r="M4" s="495"/>
      <c r="O4" s="468" t="s">
        <v>601</v>
      </c>
      <c r="P4" s="469"/>
      <c r="Q4" s="469"/>
      <c r="R4" s="469"/>
      <c r="S4" s="469"/>
      <c r="T4" s="469"/>
      <c r="U4" s="469"/>
      <c r="V4" s="469"/>
      <c r="W4" s="470"/>
      <c r="Y4" s="468" t="s">
        <v>602</v>
      </c>
      <c r="Z4" s="469"/>
      <c r="AA4" s="469"/>
      <c r="AB4" s="469"/>
      <c r="AC4" s="469"/>
      <c r="AD4" s="469"/>
      <c r="AE4" s="470"/>
    </row>
    <row r="5" spans="1:31" s="4" customFormat="1" ht="22.5" customHeight="1">
      <c r="A5" s="451" t="s">
        <v>101</v>
      </c>
      <c r="B5" s="452"/>
      <c r="C5" s="412" t="str">
        <f>+'Cédula Autoeval'!C5:M5</f>
        <v>DR. CARLOS GONZÁLEZ HERRERA</v>
      </c>
      <c r="D5" s="413"/>
      <c r="E5" s="413"/>
      <c r="F5" s="413"/>
      <c r="G5" s="413"/>
      <c r="H5" s="413"/>
      <c r="I5" s="413"/>
      <c r="J5" s="413"/>
      <c r="K5" s="413"/>
      <c r="L5" s="413"/>
      <c r="M5" s="414"/>
      <c r="O5" s="468" t="s">
        <v>574</v>
      </c>
      <c r="P5" s="469"/>
      <c r="Q5" s="469"/>
      <c r="R5" s="469"/>
      <c r="S5" s="469"/>
      <c r="T5" s="469"/>
      <c r="U5" s="469"/>
      <c r="V5" s="469"/>
      <c r="W5" s="470"/>
      <c r="Y5" s="460" t="s">
        <v>603</v>
      </c>
      <c r="Z5" s="461"/>
      <c r="AA5" s="461"/>
      <c r="AB5" s="461"/>
      <c r="AC5" s="461"/>
      <c r="AD5" s="325" t="s">
        <v>574</v>
      </c>
      <c r="AE5" s="326">
        <v>44084</v>
      </c>
    </row>
    <row r="6" spans="1:31" s="4" customFormat="1" ht="35.25" customHeight="1">
      <c r="A6" s="451" t="s">
        <v>81</v>
      </c>
      <c r="B6" s="452"/>
      <c r="C6" s="412" t="s">
        <v>546</v>
      </c>
      <c r="D6" s="413"/>
      <c r="E6" s="413"/>
      <c r="F6" s="413"/>
      <c r="G6" s="413"/>
      <c r="H6" s="413"/>
      <c r="I6" s="413"/>
      <c r="J6" s="413"/>
      <c r="K6" s="413"/>
      <c r="L6" s="413"/>
      <c r="M6" s="414"/>
      <c r="N6" s="72"/>
      <c r="O6" s="471" t="s">
        <v>558</v>
      </c>
      <c r="P6" s="472"/>
      <c r="Q6" s="472"/>
      <c r="R6" s="472"/>
      <c r="S6" s="472"/>
      <c r="T6" s="472"/>
      <c r="U6" s="472"/>
      <c r="V6" s="472"/>
      <c r="W6" s="473"/>
      <c r="Y6" s="471" t="s">
        <v>567</v>
      </c>
      <c r="Z6" s="472"/>
      <c r="AA6" s="472"/>
      <c r="AB6" s="472"/>
      <c r="AC6" s="472"/>
      <c r="AD6" s="472"/>
      <c r="AE6" s="473"/>
    </row>
    <row r="7" spans="1:31" ht="39" customHeight="1" thickBot="1">
      <c r="A7" s="415" t="s">
        <v>126</v>
      </c>
      <c r="B7" s="390"/>
      <c r="C7" s="415" t="s">
        <v>555</v>
      </c>
      <c r="D7" s="390"/>
      <c r="E7" s="486" t="s">
        <v>0</v>
      </c>
      <c r="F7" s="488" t="s">
        <v>531</v>
      </c>
      <c r="G7" s="490" t="s">
        <v>580</v>
      </c>
      <c r="H7" s="486" t="s">
        <v>1</v>
      </c>
      <c r="I7" s="488" t="s">
        <v>505</v>
      </c>
      <c r="J7" s="488" t="s">
        <v>98</v>
      </c>
      <c r="K7" s="496" t="s">
        <v>99</v>
      </c>
      <c r="L7" s="496" t="s">
        <v>100</v>
      </c>
      <c r="M7" s="498" t="s">
        <v>532</v>
      </c>
      <c r="O7" s="500" t="s">
        <v>559</v>
      </c>
      <c r="P7" s="480" t="s">
        <v>560</v>
      </c>
      <c r="Q7" s="480" t="s">
        <v>561</v>
      </c>
      <c r="R7" s="477" t="s">
        <v>562</v>
      </c>
      <c r="S7" s="478"/>
      <c r="T7" s="478"/>
      <c r="U7" s="479"/>
      <c r="V7" s="480" t="s">
        <v>563</v>
      </c>
      <c r="W7" s="504" t="s">
        <v>564</v>
      </c>
      <c r="X7" s="13"/>
      <c r="Y7" s="500" t="s">
        <v>568</v>
      </c>
      <c r="Z7" s="480" t="s">
        <v>569</v>
      </c>
      <c r="AA7" s="480" t="s">
        <v>570</v>
      </c>
      <c r="AB7" s="480" t="s">
        <v>571</v>
      </c>
      <c r="AC7" s="480" t="s">
        <v>572</v>
      </c>
      <c r="AD7" s="502" t="s">
        <v>581</v>
      </c>
      <c r="AE7" s="504" t="s">
        <v>573</v>
      </c>
    </row>
    <row r="8" spans="1:31" ht="46.5" customHeight="1" thickBot="1">
      <c r="A8" s="484"/>
      <c r="B8" s="485"/>
      <c r="C8" s="484"/>
      <c r="D8" s="485"/>
      <c r="E8" s="487"/>
      <c r="F8" s="489"/>
      <c r="G8" s="491"/>
      <c r="H8" s="487"/>
      <c r="I8" s="489"/>
      <c r="J8" s="489"/>
      <c r="K8" s="497"/>
      <c r="L8" s="497"/>
      <c r="M8" s="499"/>
      <c r="O8" s="501"/>
      <c r="P8" s="481"/>
      <c r="Q8" s="481"/>
      <c r="R8" s="262" t="s">
        <v>576</v>
      </c>
      <c r="S8" s="260" t="s">
        <v>577</v>
      </c>
      <c r="T8" s="260" t="s">
        <v>578</v>
      </c>
      <c r="U8" s="261" t="s">
        <v>579</v>
      </c>
      <c r="V8" s="481"/>
      <c r="W8" s="505"/>
      <c r="X8" s="13"/>
      <c r="Y8" s="501"/>
      <c r="Z8" s="481"/>
      <c r="AA8" s="481"/>
      <c r="AB8" s="481"/>
      <c r="AC8" s="481"/>
      <c r="AD8" s="503"/>
      <c r="AE8" s="505"/>
    </row>
    <row r="9" spans="1:31" s="6" customFormat="1" ht="24.75" customHeight="1" thickBot="1">
      <c r="A9" s="429" t="s">
        <v>521</v>
      </c>
      <c r="B9" s="430"/>
      <c r="C9" s="430"/>
      <c r="D9" s="430"/>
      <c r="E9" s="430"/>
      <c r="F9" s="430"/>
      <c r="G9" s="430"/>
      <c r="H9" s="430"/>
      <c r="I9" s="430"/>
      <c r="J9" s="430"/>
      <c r="K9" s="430"/>
      <c r="L9" s="430"/>
      <c r="M9" s="431"/>
      <c r="O9" s="375" t="s">
        <v>521</v>
      </c>
      <c r="P9" s="376"/>
      <c r="Q9" s="376"/>
      <c r="R9" s="376"/>
      <c r="S9" s="376"/>
      <c r="T9" s="376"/>
      <c r="U9" s="376"/>
      <c r="V9" s="376"/>
      <c r="W9" s="377"/>
      <c r="Y9" s="375" t="s">
        <v>521</v>
      </c>
      <c r="Z9" s="376"/>
      <c r="AA9" s="376"/>
      <c r="AB9" s="376"/>
      <c r="AC9" s="376"/>
      <c r="AD9" s="376"/>
      <c r="AE9" s="377"/>
    </row>
    <row r="10" spans="1:31" ht="54.75" customHeight="1">
      <c r="A10" s="387">
        <v>1</v>
      </c>
      <c r="B10" s="407" t="s">
        <v>379</v>
      </c>
      <c r="C10" s="35" t="s">
        <v>2</v>
      </c>
      <c r="D10" s="36" t="s">
        <v>405</v>
      </c>
      <c r="E10" s="207">
        <f>+'Cédula Autoeval'!E9</f>
        <v>3</v>
      </c>
      <c r="F10" s="208" t="str">
        <f>IF(+'Cédula Autoeval'!F9=0," ",+'Cédula Autoeval'!F9)</f>
        <v>Anexo al periódico ofcicial, presupuesto de egresos 2020, liga página oficial: http://educacion.chihuahua.gob.mx/secciones/acerca-de-la-secd</v>
      </c>
      <c r="G10" s="122">
        <f>(IF(E10=0,0,IF(E10=1,25,(IF(E10=2,50,IF(E10=3,75,100))))))/100</f>
        <v>0.75</v>
      </c>
      <c r="H10" s="37" t="s">
        <v>127</v>
      </c>
      <c r="I10" s="30" t="s">
        <v>512</v>
      </c>
      <c r="J10" s="30" t="s">
        <v>510</v>
      </c>
      <c r="K10" s="30" t="s">
        <v>131</v>
      </c>
      <c r="L10" s="30" t="s">
        <v>132</v>
      </c>
      <c r="M10" s="164" t="s">
        <v>133</v>
      </c>
      <c r="O10" s="330" t="s">
        <v>643</v>
      </c>
      <c r="P10" s="329" t="s">
        <v>644</v>
      </c>
      <c r="Q10" s="329" t="s">
        <v>645</v>
      </c>
      <c r="R10" s="329" t="s">
        <v>576</v>
      </c>
      <c r="S10" s="329" t="s">
        <v>577</v>
      </c>
      <c r="T10" s="329" t="s">
        <v>578</v>
      </c>
      <c r="U10" s="329" t="s">
        <v>579</v>
      </c>
      <c r="V10" s="329">
        <v>3</v>
      </c>
      <c r="W10" s="320" t="s">
        <v>646</v>
      </c>
      <c r="Y10" s="248" t="str">
        <f>+C10</f>
        <v>1.1</v>
      </c>
      <c r="Z10" s="249" t="str">
        <f>+D10</f>
        <v>¿La Dependencia o entidad difunde la Misión institucional? (Institucional)</v>
      </c>
      <c r="AA10" s="242">
        <f>+E10</f>
        <v>3</v>
      </c>
      <c r="AB10" s="242">
        <f>+V10</f>
        <v>3</v>
      </c>
      <c r="AC10" s="321">
        <v>3</v>
      </c>
      <c r="AD10" s="122">
        <f>(IF(AC10=0,0,IF(AC10=1,25,(IF(AC10=2,50,IF(AC10=3,75,100))))))/100</f>
        <v>0.75</v>
      </c>
      <c r="AE10" s="327" t="s">
        <v>673</v>
      </c>
    </row>
    <row r="11" spans="1:31" ht="48.75" customHeight="1">
      <c r="A11" s="387"/>
      <c r="B11" s="407"/>
      <c r="C11" s="27" t="s">
        <v>3</v>
      </c>
      <c r="D11" s="9" t="s">
        <v>583</v>
      </c>
      <c r="E11" s="207">
        <f>+'Cédula Autoeval'!E10</f>
        <v>0</v>
      </c>
      <c r="F11" s="208" t="str">
        <f>IF(+'Cédula Autoeval'!F10=0," ",+'Cédula Autoeval'!F10)</f>
        <v> </v>
      </c>
      <c r="G11" s="122">
        <f aca="true" t="shared" si="0" ref="G11:G17">(IF(E11=0,0,IF(E11=1,25,(IF(E11=2,50,IF(E11=3,75,100))))))/100</f>
        <v>0</v>
      </c>
      <c r="H11" s="2" t="s">
        <v>128</v>
      </c>
      <c r="I11" s="30" t="s">
        <v>512</v>
      </c>
      <c r="J11" s="30" t="s">
        <v>45</v>
      </c>
      <c r="K11" s="30" t="s">
        <v>46</v>
      </c>
      <c r="L11" s="30" t="s">
        <v>47</v>
      </c>
      <c r="M11" s="165" t="s">
        <v>134</v>
      </c>
      <c r="O11" s="330" t="s">
        <v>647</v>
      </c>
      <c r="P11" s="329" t="s">
        <v>648</v>
      </c>
      <c r="Q11" s="329" t="s">
        <v>648</v>
      </c>
      <c r="R11" s="329" t="s">
        <v>649</v>
      </c>
      <c r="S11" s="329" t="s">
        <v>649</v>
      </c>
      <c r="T11" s="329" t="s">
        <v>649</v>
      </c>
      <c r="U11" s="329" t="s">
        <v>649</v>
      </c>
      <c r="V11" s="329">
        <v>0</v>
      </c>
      <c r="W11" s="320" t="s">
        <v>646</v>
      </c>
      <c r="Y11" s="248" t="str">
        <f aca="true" t="shared" si="1" ref="Y11:AA17">+C11</f>
        <v>1.2</v>
      </c>
      <c r="Z11" s="249" t="str">
        <f t="shared" si="1"/>
        <v>¿Se cuenta con mecanismos de evaluación para asegurar que las y los servidores públicos conocen la Misión Institucional? (Institucional)</v>
      </c>
      <c r="AA11" s="242">
        <f t="shared" si="1"/>
        <v>0</v>
      </c>
      <c r="AB11" s="242">
        <f aca="true" t="shared" si="2" ref="AB11:AB17">+V11</f>
        <v>0</v>
      </c>
      <c r="AC11" s="321">
        <v>0</v>
      </c>
      <c r="AD11" s="122">
        <f aca="true" t="shared" si="3" ref="AD11:AD39">(IF(AC11=0,0,IF(AC11=1,25,(IF(AC11=2,50,IF(AC11=3,75,100))))))/100</f>
        <v>0</v>
      </c>
      <c r="AE11" s="327" t="s">
        <v>673</v>
      </c>
    </row>
    <row r="12" spans="1:31" ht="56.25" customHeight="1">
      <c r="A12" s="387"/>
      <c r="B12" s="407"/>
      <c r="C12" s="27" t="s">
        <v>4</v>
      </c>
      <c r="D12" s="9" t="s">
        <v>407</v>
      </c>
      <c r="E12" s="207">
        <f>+'Cédula Autoeval'!E11</f>
        <v>3</v>
      </c>
      <c r="F12" s="208" t="str">
        <f>IF(+'Cédula Autoeval'!F11=0," ",+'Cédula Autoeval'!F11)</f>
        <v>Anexo al periódico ofcicial, presupuesto de egresos 2020, liga página oficial: http://educacion.chihuahua.gob.mx/secciones/acerca-de-la-secd</v>
      </c>
      <c r="G12" s="122">
        <f t="shared" si="0"/>
        <v>0.75</v>
      </c>
      <c r="H12" s="2" t="s">
        <v>127</v>
      </c>
      <c r="I12" s="20" t="s">
        <v>512</v>
      </c>
      <c r="J12" s="20" t="s">
        <v>511</v>
      </c>
      <c r="K12" s="20" t="s">
        <v>131</v>
      </c>
      <c r="L12" s="20" t="s">
        <v>132</v>
      </c>
      <c r="M12" s="165" t="s">
        <v>135</v>
      </c>
      <c r="O12" s="330" t="s">
        <v>650</v>
      </c>
      <c r="P12" s="329" t="s">
        <v>651</v>
      </c>
      <c r="Q12" s="329" t="s">
        <v>645</v>
      </c>
      <c r="R12" s="329" t="s">
        <v>576</v>
      </c>
      <c r="S12" s="329" t="s">
        <v>577</v>
      </c>
      <c r="T12" s="329" t="s">
        <v>578</v>
      </c>
      <c r="U12" s="329" t="s">
        <v>579</v>
      </c>
      <c r="V12" s="329">
        <v>3</v>
      </c>
      <c r="W12" s="320" t="s">
        <v>646</v>
      </c>
      <c r="Y12" s="248" t="str">
        <f t="shared" si="1"/>
        <v>1.3</v>
      </c>
      <c r="Z12" s="249" t="str">
        <f t="shared" si="1"/>
        <v>¿La Dependencia o entidad difunde la Visión Institucional? (Institucional)</v>
      </c>
      <c r="AA12" s="242">
        <f t="shared" si="1"/>
        <v>3</v>
      </c>
      <c r="AB12" s="242">
        <f t="shared" si="2"/>
        <v>3</v>
      </c>
      <c r="AC12" s="321">
        <v>3</v>
      </c>
      <c r="AD12" s="122">
        <f t="shared" si="3"/>
        <v>0.75</v>
      </c>
      <c r="AE12" s="327" t="s">
        <v>673</v>
      </c>
    </row>
    <row r="13" spans="1:31" ht="45" customHeight="1">
      <c r="A13" s="387"/>
      <c r="B13" s="407"/>
      <c r="C13" s="27" t="s">
        <v>5</v>
      </c>
      <c r="D13" s="9" t="s">
        <v>584</v>
      </c>
      <c r="E13" s="207">
        <f>+'Cédula Autoeval'!E12</f>
        <v>0</v>
      </c>
      <c r="F13" s="208" t="str">
        <f>IF(+'Cédula Autoeval'!F12=0," ",+'Cédula Autoeval'!F12)</f>
        <v> </v>
      </c>
      <c r="G13" s="122">
        <f t="shared" si="0"/>
        <v>0</v>
      </c>
      <c r="H13" s="2" t="s">
        <v>128</v>
      </c>
      <c r="I13" s="20" t="s">
        <v>512</v>
      </c>
      <c r="J13" s="20" t="s">
        <v>45</v>
      </c>
      <c r="K13" s="20" t="s">
        <v>46</v>
      </c>
      <c r="L13" s="20" t="s">
        <v>47</v>
      </c>
      <c r="M13" s="165" t="s">
        <v>136</v>
      </c>
      <c r="O13" s="330" t="s">
        <v>647</v>
      </c>
      <c r="P13" s="329" t="s">
        <v>648</v>
      </c>
      <c r="Q13" s="329" t="s">
        <v>648</v>
      </c>
      <c r="R13" s="329" t="s">
        <v>649</v>
      </c>
      <c r="S13" s="329" t="s">
        <v>649</v>
      </c>
      <c r="T13" s="329" t="s">
        <v>649</v>
      </c>
      <c r="U13" s="329" t="s">
        <v>649</v>
      </c>
      <c r="V13" s="329">
        <v>0</v>
      </c>
      <c r="W13" s="320" t="s">
        <v>646</v>
      </c>
      <c r="Y13" s="248" t="str">
        <f t="shared" si="1"/>
        <v>1.4</v>
      </c>
      <c r="Z13" s="249" t="str">
        <f t="shared" si="1"/>
        <v>¿Se cuenta con mecanismos de evaluación para asegurar que las y los servidores públicos conocen la Visión Institucional? (Institucional)</v>
      </c>
      <c r="AA13" s="242">
        <f t="shared" si="1"/>
        <v>0</v>
      </c>
      <c r="AB13" s="242">
        <f t="shared" si="2"/>
        <v>0</v>
      </c>
      <c r="AC13" s="321">
        <v>0</v>
      </c>
      <c r="AD13" s="122">
        <f t="shared" si="3"/>
        <v>0</v>
      </c>
      <c r="AE13" s="327" t="s">
        <v>673</v>
      </c>
    </row>
    <row r="14" spans="1:31" ht="91.5" customHeight="1">
      <c r="A14" s="387"/>
      <c r="B14" s="407"/>
      <c r="C14" s="29" t="s">
        <v>48</v>
      </c>
      <c r="D14" s="14" t="s">
        <v>409</v>
      </c>
      <c r="E14" s="207">
        <f>+'Cédula Autoeval'!E13</f>
        <v>2</v>
      </c>
      <c r="F14" s="208" t="str">
        <f>IF(+'Cédula Autoeval'!F13=0," ",+'Cédula Autoeval'!F13)</f>
        <v>Fotos de resultados de SEyD publicados, páginas:  http://www.cambio.gob.mx/spip.php?rubrique1&amp;debut_articles_0=10#pagination_articles_0  y  http://educacion.chihuahua.gob.mx/secciones/sala-de-prensa</v>
      </c>
      <c r="G14" s="122">
        <f t="shared" si="0"/>
        <v>0.5</v>
      </c>
      <c r="H14" s="7" t="s">
        <v>129</v>
      </c>
      <c r="I14" s="20" t="s">
        <v>512</v>
      </c>
      <c r="J14" s="20" t="s">
        <v>137</v>
      </c>
      <c r="K14" s="20" t="s">
        <v>138</v>
      </c>
      <c r="L14" s="20" t="s">
        <v>139</v>
      </c>
      <c r="M14" s="165" t="s">
        <v>140</v>
      </c>
      <c r="O14" s="330" t="s">
        <v>650</v>
      </c>
      <c r="P14" s="329" t="s">
        <v>652</v>
      </c>
      <c r="Q14" s="329" t="s">
        <v>645</v>
      </c>
      <c r="R14" s="329" t="s">
        <v>649</v>
      </c>
      <c r="S14" s="329" t="s">
        <v>649</v>
      </c>
      <c r="T14" s="329" t="s">
        <v>649</v>
      </c>
      <c r="U14" s="329" t="s">
        <v>649</v>
      </c>
      <c r="V14" s="329">
        <v>0</v>
      </c>
      <c r="W14" s="320" t="s">
        <v>653</v>
      </c>
      <c r="Y14" s="248" t="str">
        <f t="shared" si="1"/>
        <v>1.5</v>
      </c>
      <c r="Z14" s="249" t="str">
        <f t="shared" si="1"/>
        <v>¿La Dependencia o entidad difunde los resultados de su institución? (Institucional)</v>
      </c>
      <c r="AA14" s="242">
        <f t="shared" si="1"/>
        <v>2</v>
      </c>
      <c r="AB14" s="242">
        <f t="shared" si="2"/>
        <v>0</v>
      </c>
      <c r="AC14" s="321">
        <v>2</v>
      </c>
      <c r="AD14" s="122">
        <f t="shared" si="3"/>
        <v>0.5</v>
      </c>
      <c r="AE14" s="327" t="s">
        <v>674</v>
      </c>
    </row>
    <row r="15" spans="1:31" ht="42.75" customHeight="1">
      <c r="A15" s="387"/>
      <c r="B15" s="407"/>
      <c r="C15" s="29" t="s">
        <v>65</v>
      </c>
      <c r="D15" s="14" t="s">
        <v>410</v>
      </c>
      <c r="E15" s="207">
        <f>+'Cédula Autoeval'!E14</f>
        <v>0</v>
      </c>
      <c r="F15" s="208" t="str">
        <f>IF(+'Cédula Autoeval'!F14=0," ",+'Cédula Autoeval'!F14)</f>
        <v> </v>
      </c>
      <c r="G15" s="122">
        <f t="shared" si="0"/>
        <v>0</v>
      </c>
      <c r="H15" s="3" t="s">
        <v>69</v>
      </c>
      <c r="I15" s="20" t="s">
        <v>512</v>
      </c>
      <c r="J15" s="20" t="s">
        <v>68</v>
      </c>
      <c r="K15" s="20" t="s">
        <v>141</v>
      </c>
      <c r="L15" s="20" t="s">
        <v>142</v>
      </c>
      <c r="M15" s="165" t="s">
        <v>70</v>
      </c>
      <c r="O15" s="330" t="s">
        <v>647</v>
      </c>
      <c r="P15" s="329" t="s">
        <v>648</v>
      </c>
      <c r="Q15" s="329" t="s">
        <v>648</v>
      </c>
      <c r="R15" s="329" t="s">
        <v>649</v>
      </c>
      <c r="S15" s="329" t="s">
        <v>649</v>
      </c>
      <c r="T15" s="329" t="s">
        <v>649</v>
      </c>
      <c r="U15" s="329" t="s">
        <v>649</v>
      </c>
      <c r="V15" s="329">
        <v>0</v>
      </c>
      <c r="W15" s="320" t="s">
        <v>646</v>
      </c>
      <c r="Y15" s="248" t="str">
        <f t="shared" si="1"/>
        <v>1.6</v>
      </c>
      <c r="Z15" s="249" t="str">
        <f t="shared" si="1"/>
        <v>¿La Dependencia o entidad cuenta con un programa de Inducción de su personal de nuevo ingreso? (Institucional)</v>
      </c>
      <c r="AA15" s="242">
        <f t="shared" si="1"/>
        <v>0</v>
      </c>
      <c r="AB15" s="242">
        <f t="shared" si="2"/>
        <v>0</v>
      </c>
      <c r="AC15" s="321">
        <v>0</v>
      </c>
      <c r="AD15" s="122">
        <f t="shared" si="3"/>
        <v>0</v>
      </c>
      <c r="AE15" s="327" t="s">
        <v>673</v>
      </c>
    </row>
    <row r="16" spans="1:31" ht="78.75" customHeight="1">
      <c r="A16" s="387"/>
      <c r="B16" s="407"/>
      <c r="C16" s="29" t="s">
        <v>66</v>
      </c>
      <c r="D16" s="14" t="s">
        <v>411</v>
      </c>
      <c r="E16" s="207">
        <f>+'Cédula Autoeval'!E15</f>
        <v>1</v>
      </c>
      <c r="F16" s="208" t="str">
        <f>IF(+'Cédula Autoeval'!F15=0," ",+'Cédula Autoeval'!F15)</f>
        <v>fotos de programa de capacitación continua gubernamental.</v>
      </c>
      <c r="G16" s="122">
        <f t="shared" si="0"/>
        <v>0.25</v>
      </c>
      <c r="H16" s="3" t="s">
        <v>151</v>
      </c>
      <c r="I16" s="20" t="s">
        <v>512</v>
      </c>
      <c r="J16" s="20" t="s">
        <v>143</v>
      </c>
      <c r="K16" s="20" t="s">
        <v>144</v>
      </c>
      <c r="L16" s="20" t="s">
        <v>145</v>
      </c>
      <c r="M16" s="165" t="s">
        <v>146</v>
      </c>
      <c r="O16" s="330" t="s">
        <v>654</v>
      </c>
      <c r="P16" s="329" t="s">
        <v>652</v>
      </c>
      <c r="Q16" s="329" t="s">
        <v>645</v>
      </c>
      <c r="R16" s="329" t="s">
        <v>576</v>
      </c>
      <c r="S16" s="329" t="s">
        <v>577</v>
      </c>
      <c r="T16" s="329" t="s">
        <v>578</v>
      </c>
      <c r="U16" s="329" t="s">
        <v>579</v>
      </c>
      <c r="V16" s="329">
        <v>1</v>
      </c>
      <c r="W16" s="320" t="s">
        <v>646</v>
      </c>
      <c r="Y16" s="248" t="str">
        <f t="shared" si="1"/>
        <v>1.7</v>
      </c>
      <c r="Z16" s="249" t="str">
        <f t="shared" si="1"/>
        <v>¿La Dependencia o entidad cuenta con un programa continuo de capacitación de su personal? (Institucional)</v>
      </c>
      <c r="AA16" s="242">
        <f t="shared" si="1"/>
        <v>1</v>
      </c>
      <c r="AB16" s="242">
        <f t="shared" si="2"/>
        <v>1</v>
      </c>
      <c r="AC16" s="321">
        <v>1</v>
      </c>
      <c r="AD16" s="122">
        <f t="shared" si="3"/>
        <v>0.25</v>
      </c>
      <c r="AE16" s="327" t="s">
        <v>673</v>
      </c>
    </row>
    <row r="17" spans="1:31" ht="126.75" customHeight="1">
      <c r="A17" s="388"/>
      <c r="B17" s="408"/>
      <c r="C17" s="82" t="s">
        <v>67</v>
      </c>
      <c r="D17" s="14" t="s">
        <v>412</v>
      </c>
      <c r="E17" s="207">
        <f>+'Cédula Autoeval'!E16</f>
        <v>1</v>
      </c>
      <c r="F17" s="208" t="str">
        <f>IF(+'Cédula Autoeval'!F16=0," ",+'Cédula Autoeval'!F16)</f>
        <v>fotos de una convocatoria para maestros estatales, así como  la Ley Estatal de Educación que incluye el mecanismo para las convocatorias públicas.</v>
      </c>
      <c r="G17" s="122">
        <f t="shared" si="0"/>
        <v>0.25</v>
      </c>
      <c r="H17" s="3" t="s">
        <v>152</v>
      </c>
      <c r="I17" s="20" t="s">
        <v>512</v>
      </c>
      <c r="J17" s="20" t="s">
        <v>147</v>
      </c>
      <c r="K17" s="20" t="s">
        <v>148</v>
      </c>
      <c r="L17" s="20" t="s">
        <v>149</v>
      </c>
      <c r="M17" s="165" t="s">
        <v>150</v>
      </c>
      <c r="O17" s="330" t="s">
        <v>650</v>
      </c>
      <c r="P17" s="329" t="s">
        <v>652</v>
      </c>
      <c r="Q17" s="329" t="s">
        <v>645</v>
      </c>
      <c r="R17" s="329" t="s">
        <v>576</v>
      </c>
      <c r="S17" s="329" t="s">
        <v>577</v>
      </c>
      <c r="T17" s="329" t="s">
        <v>578</v>
      </c>
      <c r="U17" s="329" t="s">
        <v>579</v>
      </c>
      <c r="V17" s="329">
        <v>1</v>
      </c>
      <c r="W17" s="320" t="s">
        <v>646</v>
      </c>
      <c r="Y17" s="248" t="str">
        <f t="shared" si="1"/>
        <v>1.8</v>
      </c>
      <c r="Z17" s="249" t="str">
        <f t="shared" si="1"/>
        <v>¿La Dependencia o entidad tiene la práctica de convocar de manera abierta el ingreso a sus puestos vacantes? (Institucional)</v>
      </c>
      <c r="AA17" s="242">
        <f t="shared" si="1"/>
        <v>1</v>
      </c>
      <c r="AB17" s="242">
        <f t="shared" si="2"/>
        <v>1</v>
      </c>
      <c r="AC17" s="321">
        <v>1</v>
      </c>
      <c r="AD17" s="122">
        <f t="shared" si="3"/>
        <v>0.25</v>
      </c>
      <c r="AE17" s="327" t="s">
        <v>673</v>
      </c>
    </row>
    <row r="18" spans="1:31" ht="18" customHeight="1">
      <c r="A18" s="49"/>
      <c r="B18" s="396" t="s">
        <v>84</v>
      </c>
      <c r="C18" s="396"/>
      <c r="D18" s="397"/>
      <c r="E18" s="195">
        <f>AVERAGE(E10:E17)</f>
        <v>1.25</v>
      </c>
      <c r="F18" s="186"/>
      <c r="G18" s="127">
        <f>AVERAGE(G10:G17)</f>
        <v>0.3125</v>
      </c>
      <c r="H18" s="49"/>
      <c r="I18" s="49"/>
      <c r="J18" s="49"/>
      <c r="K18" s="49"/>
      <c r="L18" s="49"/>
      <c r="M18" s="166"/>
      <c r="O18" s="331"/>
      <c r="P18" s="332"/>
      <c r="Q18" s="332"/>
      <c r="R18" s="332"/>
      <c r="S18" s="332"/>
      <c r="T18" s="332"/>
      <c r="U18" s="332"/>
      <c r="V18" s="333">
        <f>AVERAGE(V10:V17)</f>
        <v>1</v>
      </c>
      <c r="W18" s="334"/>
      <c r="Y18" s="233"/>
      <c r="Z18" s="234"/>
      <c r="AA18" s="267">
        <f>AVERAGE(AA10:AA17)</f>
        <v>1.25</v>
      </c>
      <c r="AB18" s="267">
        <f>AVERAGE(AB10:AB17)</f>
        <v>1</v>
      </c>
      <c r="AC18" s="267">
        <f>AVERAGE(AC10:AC17)</f>
        <v>1.25</v>
      </c>
      <c r="AD18" s="268">
        <f>AVERAGE(AD10:AD17)</f>
        <v>0.3125</v>
      </c>
      <c r="AE18" s="235"/>
    </row>
    <row r="19" spans="1:31" ht="88.5" customHeight="1">
      <c r="A19" s="212">
        <v>2</v>
      </c>
      <c r="B19" s="211" t="s">
        <v>377</v>
      </c>
      <c r="C19" s="29" t="s">
        <v>6</v>
      </c>
      <c r="D19" s="16" t="s">
        <v>413</v>
      </c>
      <c r="E19" s="207">
        <f>+'Cédula Autoeval'!E18</f>
        <v>4</v>
      </c>
      <c r="F19" s="208" t="str">
        <f>IF(+'Cédula Autoeval'!F18=0," ",+'Cédula Autoeval'!F18)</f>
        <v>MIR, POAs firmados, requerimientos de elaboración y/o avances de metas y objetivos, elementos de revisión y retroalimentación de resultados.</v>
      </c>
      <c r="G19" s="122">
        <f>(IF(E19=0,0,IF(E19=1,25,(IF(E19=2,50,IF(E19=3,75,100))))))/100</f>
        <v>1</v>
      </c>
      <c r="H19" s="3" t="s">
        <v>324</v>
      </c>
      <c r="I19" s="20" t="s">
        <v>512</v>
      </c>
      <c r="J19" s="20" t="s">
        <v>153</v>
      </c>
      <c r="K19" s="20" t="s">
        <v>154</v>
      </c>
      <c r="L19" s="20" t="s">
        <v>155</v>
      </c>
      <c r="M19" s="165" t="s">
        <v>156</v>
      </c>
      <c r="O19" s="330" t="s">
        <v>650</v>
      </c>
      <c r="P19" s="329" t="s">
        <v>655</v>
      </c>
      <c r="Q19" s="329" t="s">
        <v>645</v>
      </c>
      <c r="R19" s="335" t="s">
        <v>656</v>
      </c>
      <c r="S19" s="335" t="s">
        <v>657</v>
      </c>
      <c r="T19" s="335" t="s">
        <v>658</v>
      </c>
      <c r="U19" s="335" t="s">
        <v>579</v>
      </c>
      <c r="V19" s="329">
        <v>3</v>
      </c>
      <c r="W19" s="320" t="s">
        <v>659</v>
      </c>
      <c r="Y19" s="248" t="str">
        <f>+C19</f>
        <v>2.1</v>
      </c>
      <c r="Z19" s="249" t="str">
        <f>+D19</f>
        <v>¿Los objetivos y metas derivados del Plan Estratégico y/o Programa Sectorial, están comunicados y asignados a los encargados de las áreas y responsables de los procesos para su cumplimiento? (Institucional)</v>
      </c>
      <c r="AA19" s="242">
        <f>+E19</f>
        <v>4</v>
      </c>
      <c r="AB19" s="242">
        <f>+V19</f>
        <v>3</v>
      </c>
      <c r="AC19" s="321">
        <v>3</v>
      </c>
      <c r="AD19" s="122">
        <f t="shared" si="3"/>
        <v>0.75</v>
      </c>
      <c r="AE19" s="327" t="s">
        <v>673</v>
      </c>
    </row>
    <row r="20" spans="1:31" ht="18.75" customHeight="1">
      <c r="A20" s="50"/>
      <c r="B20" s="396" t="s">
        <v>85</v>
      </c>
      <c r="C20" s="396"/>
      <c r="D20" s="397"/>
      <c r="E20" s="195">
        <f>AVERAGE(E19:E19)</f>
        <v>4</v>
      </c>
      <c r="F20" s="187"/>
      <c r="G20" s="127">
        <f>AVERAGE(G19:G19)</f>
        <v>1</v>
      </c>
      <c r="H20" s="50"/>
      <c r="I20" s="50"/>
      <c r="J20" s="50"/>
      <c r="K20" s="50"/>
      <c r="L20" s="50"/>
      <c r="M20" s="167"/>
      <c r="O20" s="331"/>
      <c r="P20" s="332"/>
      <c r="Q20" s="332"/>
      <c r="R20" s="332"/>
      <c r="S20" s="332"/>
      <c r="T20" s="332"/>
      <c r="U20" s="332"/>
      <c r="V20" s="333">
        <f>AVERAGE(V19)</f>
        <v>3</v>
      </c>
      <c r="W20" s="334"/>
      <c r="Y20" s="223"/>
      <c r="Z20" s="322"/>
      <c r="AA20" s="267">
        <f>AVERAGE(AA19)</f>
        <v>4</v>
      </c>
      <c r="AB20" s="267">
        <f>AVERAGE(AB19)</f>
        <v>3</v>
      </c>
      <c r="AC20" s="267">
        <f>AVERAGE(AC19)</f>
        <v>3</v>
      </c>
      <c r="AD20" s="268">
        <f>AVERAGE(AD19)</f>
        <v>0.75</v>
      </c>
      <c r="AE20" s="224"/>
    </row>
    <row r="21" spans="1:31" ht="71.25" customHeight="1">
      <c r="A21" s="391">
        <v>3</v>
      </c>
      <c r="B21" s="398" t="s">
        <v>378</v>
      </c>
      <c r="C21" s="27" t="s">
        <v>7</v>
      </c>
      <c r="D21" s="16" t="s">
        <v>414</v>
      </c>
      <c r="E21" s="207">
        <f>+'Cédula Autoeval'!E20</f>
        <v>3</v>
      </c>
      <c r="F21" s="208" t="str">
        <f>IF(+'Cédula Autoeval'!F20=0," ",+'Cédula Autoeval'!F20)</f>
        <v>Fotos, periódico oficial en donde se publicó el código de ética.</v>
      </c>
      <c r="G21" s="123">
        <f>(IF(E21=0,0,IF(E21=1,25,(IF(E21=2,50,IF(E21=3,75,100))))))/100</f>
        <v>0.75</v>
      </c>
      <c r="H21" s="3" t="s">
        <v>127</v>
      </c>
      <c r="I21" s="20" t="s">
        <v>512</v>
      </c>
      <c r="J21" s="20" t="s">
        <v>130</v>
      </c>
      <c r="K21" s="20" t="s">
        <v>131</v>
      </c>
      <c r="L21" s="20" t="s">
        <v>132</v>
      </c>
      <c r="M21" s="165" t="s">
        <v>158</v>
      </c>
      <c r="O21" s="330" t="s">
        <v>650</v>
      </c>
      <c r="P21" s="329" t="s">
        <v>652</v>
      </c>
      <c r="Q21" s="329" t="s">
        <v>645</v>
      </c>
      <c r="R21" s="335" t="s">
        <v>656</v>
      </c>
      <c r="S21" s="335" t="s">
        <v>657</v>
      </c>
      <c r="T21" s="335" t="s">
        <v>658</v>
      </c>
      <c r="U21" s="335" t="s">
        <v>579</v>
      </c>
      <c r="V21" s="329">
        <v>2</v>
      </c>
      <c r="W21" s="320" t="s">
        <v>660</v>
      </c>
      <c r="Y21" s="248" t="str">
        <f aca="true" t="shared" si="4" ref="Y21:AA23">+C21</f>
        <v>3.1</v>
      </c>
      <c r="Z21" s="249" t="str">
        <f t="shared" si="4"/>
        <v>¿La Dependencia o entidad difunde el Código de Ética en la institución? (Institucional)</v>
      </c>
      <c r="AA21" s="242">
        <f t="shared" si="4"/>
        <v>3</v>
      </c>
      <c r="AB21" s="242">
        <f>+V21</f>
        <v>2</v>
      </c>
      <c r="AC21" s="321">
        <v>2</v>
      </c>
      <c r="AD21" s="122">
        <f t="shared" si="3"/>
        <v>0.5</v>
      </c>
      <c r="AE21" s="327" t="s">
        <v>673</v>
      </c>
    </row>
    <row r="22" spans="1:31" ht="58.5" customHeight="1">
      <c r="A22" s="391"/>
      <c r="B22" s="398"/>
      <c r="C22" s="27" t="s">
        <v>8</v>
      </c>
      <c r="D22" s="16" t="s">
        <v>415</v>
      </c>
      <c r="E22" s="207">
        <f>+'Cédula Autoeval'!E21</f>
        <v>0</v>
      </c>
      <c r="F22" s="208" t="str">
        <f>IF(+'Cédula Autoeval'!F21=0," ",+'Cédula Autoeval'!F21)</f>
        <v> </v>
      </c>
      <c r="G22" s="122">
        <f>(IF(E22=0,0,IF(E22=1,25,(IF(E22=2,50,IF(E22=3,75,100))))))/100</f>
        <v>0</v>
      </c>
      <c r="H22" s="7" t="s">
        <v>127</v>
      </c>
      <c r="I22" s="20" t="s">
        <v>512</v>
      </c>
      <c r="J22" s="20" t="s">
        <v>130</v>
      </c>
      <c r="K22" s="20" t="s">
        <v>131</v>
      </c>
      <c r="L22" s="20" t="s">
        <v>132</v>
      </c>
      <c r="M22" s="165" t="s">
        <v>159</v>
      </c>
      <c r="O22" s="330" t="s">
        <v>647</v>
      </c>
      <c r="P22" s="329" t="s">
        <v>648</v>
      </c>
      <c r="Q22" s="329" t="s">
        <v>648</v>
      </c>
      <c r="R22" s="329" t="s">
        <v>649</v>
      </c>
      <c r="S22" s="329" t="s">
        <v>649</v>
      </c>
      <c r="T22" s="329" t="s">
        <v>649</v>
      </c>
      <c r="U22" s="329" t="s">
        <v>649</v>
      </c>
      <c r="V22" s="329">
        <v>0</v>
      </c>
      <c r="W22" s="320" t="s">
        <v>646</v>
      </c>
      <c r="Y22" s="248" t="str">
        <f t="shared" si="4"/>
        <v>3.2</v>
      </c>
      <c r="Z22" s="249" t="str">
        <f t="shared" si="4"/>
        <v>¿La Dependencia o entidad difunde el Código de Conducta en la institución? (Institucional)</v>
      </c>
      <c r="AA22" s="242">
        <f t="shared" si="4"/>
        <v>0</v>
      </c>
      <c r="AB22" s="242">
        <f>+V22</f>
        <v>0</v>
      </c>
      <c r="AC22" s="321">
        <v>0</v>
      </c>
      <c r="AD22" s="122">
        <f t="shared" si="3"/>
        <v>0</v>
      </c>
      <c r="AE22" s="327" t="s">
        <v>673</v>
      </c>
    </row>
    <row r="23" spans="1:31" ht="69.75" customHeight="1">
      <c r="A23" s="391"/>
      <c r="B23" s="398"/>
      <c r="C23" s="29" t="s">
        <v>9</v>
      </c>
      <c r="D23" s="14" t="s">
        <v>416</v>
      </c>
      <c r="E23" s="207">
        <f>+'Cédula Autoeval'!E22</f>
        <v>1</v>
      </c>
      <c r="F23" s="208" t="str">
        <f>IF(+'Cédula Autoeval'!F22=0," ",+'Cédula Autoeval'!F22)</f>
        <v>Acta de instalación del comité. Lineamientos para la conformación y funcionamiento de los comités de ética.</v>
      </c>
      <c r="G23" s="122">
        <f>(IF(E23=0,0,IF(E23=1,25,(IF(E23=2,50,IF(E23=3,75,100))))))/100</f>
        <v>0.25</v>
      </c>
      <c r="H23" s="7" t="s">
        <v>157</v>
      </c>
      <c r="I23" s="20" t="s">
        <v>512</v>
      </c>
      <c r="J23" s="20" t="s">
        <v>160</v>
      </c>
      <c r="K23" s="20" t="s">
        <v>161</v>
      </c>
      <c r="L23" s="20" t="s">
        <v>162</v>
      </c>
      <c r="M23" s="165" t="s">
        <v>163</v>
      </c>
      <c r="O23" s="330" t="s">
        <v>650</v>
      </c>
      <c r="P23" s="329" t="s">
        <v>652</v>
      </c>
      <c r="Q23" s="329" t="s">
        <v>645</v>
      </c>
      <c r="R23" s="335" t="s">
        <v>656</v>
      </c>
      <c r="S23" s="335" t="s">
        <v>657</v>
      </c>
      <c r="T23" s="335" t="s">
        <v>658</v>
      </c>
      <c r="U23" s="335" t="s">
        <v>579</v>
      </c>
      <c r="V23" s="329">
        <v>1</v>
      </c>
      <c r="W23" s="320" t="s">
        <v>646</v>
      </c>
      <c r="Y23" s="248" t="str">
        <f t="shared" si="4"/>
        <v>3.3</v>
      </c>
      <c r="Z23" s="249" t="str">
        <f t="shared" si="4"/>
        <v>¿La Dependencia o entidad cuenta con un mecanismo para procurar, asegurar y vigilar la aplicación y vivencia de los principios y valores éticos en la institución? (Institucional)</v>
      </c>
      <c r="AA23" s="242">
        <f t="shared" si="4"/>
        <v>1</v>
      </c>
      <c r="AB23" s="242">
        <f>+V23</f>
        <v>1</v>
      </c>
      <c r="AC23" s="321">
        <v>1</v>
      </c>
      <c r="AD23" s="122">
        <f t="shared" si="3"/>
        <v>0.25</v>
      </c>
      <c r="AE23" s="327" t="s">
        <v>673</v>
      </c>
    </row>
    <row r="24" spans="1:31" ht="20.25" customHeight="1">
      <c r="A24" s="50"/>
      <c r="B24" s="396" t="s">
        <v>86</v>
      </c>
      <c r="C24" s="396"/>
      <c r="D24" s="397"/>
      <c r="E24" s="195">
        <f>AVERAGE(E21:E23)</f>
        <v>1.3333333333333333</v>
      </c>
      <c r="F24" s="187"/>
      <c r="G24" s="127">
        <f>AVERAGE(G21:G23)</f>
        <v>0.3333333333333333</v>
      </c>
      <c r="H24" s="50"/>
      <c r="I24" s="50"/>
      <c r="J24" s="50"/>
      <c r="K24" s="50"/>
      <c r="L24" s="50"/>
      <c r="M24" s="167"/>
      <c r="O24" s="331"/>
      <c r="P24" s="332"/>
      <c r="Q24" s="332"/>
      <c r="R24" s="332"/>
      <c r="S24" s="332"/>
      <c r="T24" s="332"/>
      <c r="U24" s="332"/>
      <c r="V24" s="333">
        <f>AVERAGE(V21:V23)</f>
        <v>1</v>
      </c>
      <c r="W24" s="334"/>
      <c r="Y24" s="223"/>
      <c r="Z24" s="322"/>
      <c r="AA24" s="267">
        <f>AVERAGE(AA21:AA23)</f>
        <v>1.3333333333333333</v>
      </c>
      <c r="AB24" s="267">
        <f>AVERAGE(AB21:AB23)</f>
        <v>1</v>
      </c>
      <c r="AC24" s="267">
        <f>AVERAGE(AC21:AC23)</f>
        <v>1</v>
      </c>
      <c r="AD24" s="268">
        <f>AVERAGE(AD21:AD23)</f>
        <v>0.25</v>
      </c>
      <c r="AE24" s="224"/>
    </row>
    <row r="25" spans="1:31" ht="76.5" customHeight="1">
      <c r="A25" s="399">
        <v>4</v>
      </c>
      <c r="B25" s="398" t="s">
        <v>375</v>
      </c>
      <c r="C25" s="29" t="s">
        <v>10</v>
      </c>
      <c r="D25" s="14" t="s">
        <v>417</v>
      </c>
      <c r="E25" s="207">
        <f>+'Cédula Autoeval'!E24</f>
        <v>0</v>
      </c>
      <c r="F25" s="208" t="str">
        <f>IF(+'Cédula Autoeval'!F24=0," ",+'Cédula Autoeval'!F24)</f>
        <v> </v>
      </c>
      <c r="G25" s="122">
        <f>(IF(E25=0,0,IF(E25=1,25,(IF(E25=2,50,IF(E25=3,75,100))))))/100</f>
        <v>0</v>
      </c>
      <c r="H25" s="7" t="s">
        <v>173</v>
      </c>
      <c r="I25" s="20" t="s">
        <v>512</v>
      </c>
      <c r="J25" s="20" t="s">
        <v>547</v>
      </c>
      <c r="K25" s="20" t="s">
        <v>548</v>
      </c>
      <c r="L25" s="20" t="s">
        <v>549</v>
      </c>
      <c r="M25" s="165" t="s">
        <v>550</v>
      </c>
      <c r="O25" s="330" t="s">
        <v>647</v>
      </c>
      <c r="P25" s="329" t="s">
        <v>648</v>
      </c>
      <c r="Q25" s="329" t="s">
        <v>648</v>
      </c>
      <c r="R25" s="329" t="s">
        <v>649</v>
      </c>
      <c r="S25" s="329" t="s">
        <v>649</v>
      </c>
      <c r="T25" s="329" t="s">
        <v>649</v>
      </c>
      <c r="U25" s="329" t="s">
        <v>649</v>
      </c>
      <c r="V25" s="329">
        <v>0</v>
      </c>
      <c r="W25" s="320" t="s">
        <v>646</v>
      </c>
      <c r="Y25" s="248" t="str">
        <f aca="true" t="shared" si="5" ref="Y25:AA26">+C25</f>
        <v>4.1</v>
      </c>
      <c r="Z25" s="249" t="str">
        <f t="shared" si="5"/>
        <v>¿La Dependencia o entidad tiene la práctica de efectuar encuestas de clima organizacional, difunde sus resultados y se determinan acciones de mejora? (Institucional)</v>
      </c>
      <c r="AA25" s="242">
        <f t="shared" si="5"/>
        <v>0</v>
      </c>
      <c r="AB25" s="242">
        <f>+V25</f>
        <v>0</v>
      </c>
      <c r="AC25" s="321">
        <v>0</v>
      </c>
      <c r="AD25" s="122">
        <f t="shared" si="3"/>
        <v>0</v>
      </c>
      <c r="AE25" s="327" t="s">
        <v>673</v>
      </c>
    </row>
    <row r="26" spans="1:31" ht="96" customHeight="1">
      <c r="A26" s="399"/>
      <c r="B26" s="398"/>
      <c r="C26" s="29" t="s">
        <v>337</v>
      </c>
      <c r="D26" s="14" t="s">
        <v>418</v>
      </c>
      <c r="E26" s="207">
        <f>+'Cédula Autoeval'!E25</f>
        <v>0</v>
      </c>
      <c r="F26" s="208" t="str">
        <f>IF(+'Cédula Autoeval'!F25=0," ",+'Cédula Autoeval'!F25)</f>
        <v> </v>
      </c>
      <c r="G26" s="122">
        <f>(IF(E26=0,0,IF(E26=1,25,(IF(E26=2,50,IF(E26=3,75,100))))))/100</f>
        <v>0</v>
      </c>
      <c r="H26" s="23" t="s">
        <v>174</v>
      </c>
      <c r="I26" s="20" t="s">
        <v>512</v>
      </c>
      <c r="J26" s="20" t="s">
        <v>169</v>
      </c>
      <c r="K26" s="20" t="s">
        <v>170</v>
      </c>
      <c r="L26" s="20" t="s">
        <v>171</v>
      </c>
      <c r="M26" s="165" t="s">
        <v>172</v>
      </c>
      <c r="O26" s="330" t="s">
        <v>647</v>
      </c>
      <c r="P26" s="329" t="s">
        <v>648</v>
      </c>
      <c r="Q26" s="329" t="s">
        <v>648</v>
      </c>
      <c r="R26" s="329" t="s">
        <v>649</v>
      </c>
      <c r="S26" s="329" t="s">
        <v>649</v>
      </c>
      <c r="T26" s="329" t="s">
        <v>649</v>
      </c>
      <c r="U26" s="329" t="s">
        <v>649</v>
      </c>
      <c r="V26" s="329">
        <v>0</v>
      </c>
      <c r="W26" s="320" t="s">
        <v>646</v>
      </c>
      <c r="Y26" s="248" t="str">
        <f t="shared" si="5"/>
        <v>4.2</v>
      </c>
      <c r="Z26" s="249" t="str">
        <f t="shared" si="5"/>
        <v>¿Derivado de las encuestas de clima organizacional, se da seguimiento, evalúan y publican los resultados? (Institucional)</v>
      </c>
      <c r="AA26" s="242">
        <f t="shared" si="5"/>
        <v>0</v>
      </c>
      <c r="AB26" s="242">
        <f>+V26</f>
        <v>0</v>
      </c>
      <c r="AC26" s="321">
        <v>0</v>
      </c>
      <c r="AD26" s="122">
        <f t="shared" si="3"/>
        <v>0</v>
      </c>
      <c r="AE26" s="327" t="s">
        <v>673</v>
      </c>
    </row>
    <row r="27" spans="1:31" ht="18.75" customHeight="1">
      <c r="A27" s="51"/>
      <c r="B27" s="396" t="s">
        <v>87</v>
      </c>
      <c r="C27" s="396"/>
      <c r="D27" s="397"/>
      <c r="E27" s="128">
        <f>AVERAGE(E25:E26)</f>
        <v>0</v>
      </c>
      <c r="F27" s="187"/>
      <c r="G27" s="127">
        <f>AVERAGE(G25:G26)</f>
        <v>0</v>
      </c>
      <c r="H27" s="52"/>
      <c r="I27" s="52"/>
      <c r="J27" s="53"/>
      <c r="K27" s="53"/>
      <c r="L27" s="53"/>
      <c r="M27" s="168"/>
      <c r="O27" s="331"/>
      <c r="P27" s="332"/>
      <c r="Q27" s="332"/>
      <c r="R27" s="332"/>
      <c r="S27" s="332"/>
      <c r="T27" s="332"/>
      <c r="U27" s="332"/>
      <c r="V27" s="333">
        <f>AVERAGE(V25:V26)</f>
        <v>0</v>
      </c>
      <c r="W27" s="334"/>
      <c r="Y27" s="223"/>
      <c r="Z27" s="322"/>
      <c r="AA27" s="267">
        <f>AVERAGE(AA25:AA26)</f>
        <v>0</v>
      </c>
      <c r="AB27" s="267">
        <f>AVERAGE(AB25:AB26)</f>
        <v>0</v>
      </c>
      <c r="AC27" s="267">
        <f>AVERAGE(AC25:AC26)</f>
        <v>0</v>
      </c>
      <c r="AD27" s="268">
        <f>AVERAGE(AD25:AD26)</f>
        <v>0</v>
      </c>
      <c r="AE27" s="224"/>
    </row>
    <row r="28" spans="1:31" ht="53.25" customHeight="1">
      <c r="A28" s="399">
        <v>5</v>
      </c>
      <c r="B28" s="398" t="s">
        <v>376</v>
      </c>
      <c r="C28" s="27" t="s">
        <v>11</v>
      </c>
      <c r="D28" s="14" t="s">
        <v>419</v>
      </c>
      <c r="E28" s="207">
        <f>+'Cédula Autoeval'!E27</f>
        <v>2</v>
      </c>
      <c r="F28" s="208" t="str">
        <f>IF(+'Cédula Autoeval'!F27=0," ",+'Cédula Autoeval'!F27)</f>
        <v>Estructura orgánica firmada por la SEyD y la SFP, Oficios enviados a la SFP y SH.</v>
      </c>
      <c r="G28" s="122">
        <f>(IF(E28=0,0,IF(E28=1,25,(IF(E28=2,50,IF(E28=3,75,100))))))/100</f>
        <v>0.5</v>
      </c>
      <c r="H28" s="24" t="s">
        <v>183</v>
      </c>
      <c r="I28" s="20" t="s">
        <v>512</v>
      </c>
      <c r="J28" s="20" t="s">
        <v>52</v>
      </c>
      <c r="K28" s="20" t="s">
        <v>53</v>
      </c>
      <c r="L28" s="20" t="s">
        <v>54</v>
      </c>
      <c r="M28" s="165" t="s">
        <v>175</v>
      </c>
      <c r="O28" s="330" t="s">
        <v>650</v>
      </c>
      <c r="P28" s="329" t="s">
        <v>652</v>
      </c>
      <c r="Q28" s="329" t="s">
        <v>645</v>
      </c>
      <c r="R28" s="335" t="s">
        <v>656</v>
      </c>
      <c r="S28" s="335" t="s">
        <v>657</v>
      </c>
      <c r="T28" s="335" t="s">
        <v>658</v>
      </c>
      <c r="U28" s="335" t="s">
        <v>579</v>
      </c>
      <c r="V28" s="329">
        <v>2</v>
      </c>
      <c r="W28" s="320" t="s">
        <v>646</v>
      </c>
      <c r="Y28" s="248" t="str">
        <f aca="true" t="shared" si="6" ref="Y28:AA31">+C28</f>
        <v>5.1</v>
      </c>
      <c r="Z28" s="249" t="str">
        <f t="shared" si="6"/>
        <v>La Estructura Organizacional, ¿se encuentra presupuestalmente actualizada? (Institucional)</v>
      </c>
      <c r="AA28" s="242">
        <f t="shared" si="6"/>
        <v>2</v>
      </c>
      <c r="AB28" s="242">
        <f>+V28</f>
        <v>2</v>
      </c>
      <c r="AC28" s="321">
        <v>2</v>
      </c>
      <c r="AD28" s="122">
        <f t="shared" si="3"/>
        <v>0.5</v>
      </c>
      <c r="AE28" s="327" t="s">
        <v>673</v>
      </c>
    </row>
    <row r="29" spans="1:31" ht="88.5" customHeight="1">
      <c r="A29" s="399"/>
      <c r="B29" s="398"/>
      <c r="C29" s="27" t="s">
        <v>12</v>
      </c>
      <c r="D29" s="14" t="s">
        <v>420</v>
      </c>
      <c r="E29" s="207">
        <f>+'Cédula Autoeval'!E28</f>
        <v>1</v>
      </c>
      <c r="F29" s="208" t="str">
        <f>IF(+'Cédula Autoeval'!F28=0," ",+'Cédula Autoeval'!F28)</f>
        <v>Anteproyecto de Reglamento Interior, Correo electrónico de entrega de anteproyecto al OIC.</v>
      </c>
      <c r="G29" s="122">
        <f>(IF(E29=0,0,IF(E29=1,25,(IF(E29=2,50,IF(E29=3,75,100))))))/100</f>
        <v>0.25</v>
      </c>
      <c r="H29" s="7" t="s">
        <v>184</v>
      </c>
      <c r="I29" s="20" t="s">
        <v>512</v>
      </c>
      <c r="J29" s="20" t="s">
        <v>57</v>
      </c>
      <c r="K29" s="20" t="s">
        <v>56</v>
      </c>
      <c r="L29" s="20" t="s">
        <v>55</v>
      </c>
      <c r="M29" s="165" t="s">
        <v>176</v>
      </c>
      <c r="O29" s="330" t="s">
        <v>650</v>
      </c>
      <c r="P29" s="329" t="s">
        <v>652</v>
      </c>
      <c r="Q29" s="329" t="s">
        <v>645</v>
      </c>
      <c r="R29" s="335" t="s">
        <v>656</v>
      </c>
      <c r="S29" s="335" t="s">
        <v>657</v>
      </c>
      <c r="T29" s="335" t="s">
        <v>658</v>
      </c>
      <c r="U29" s="335" t="s">
        <v>579</v>
      </c>
      <c r="V29" s="329">
        <v>1</v>
      </c>
      <c r="W29" s="320" t="s">
        <v>646</v>
      </c>
      <c r="Y29" s="248" t="str">
        <f t="shared" si="6"/>
        <v>5.2</v>
      </c>
      <c r="Z29" s="249" t="str">
        <f t="shared" si="6"/>
        <v>¿La Dependencia o entidad cuenta con Reglamento Interior "RI" o Estatuto Orgánico "EO", publicado en el Periódico Oficial del Estado? (Institucional)</v>
      </c>
      <c r="AA29" s="242">
        <f t="shared" si="6"/>
        <v>1</v>
      </c>
      <c r="AB29" s="242">
        <f>+V29</f>
        <v>1</v>
      </c>
      <c r="AC29" s="321">
        <v>1</v>
      </c>
      <c r="AD29" s="122">
        <f t="shared" si="3"/>
        <v>0.25</v>
      </c>
      <c r="AE29" s="327" t="s">
        <v>673</v>
      </c>
    </row>
    <row r="30" spans="1:31" ht="63.75" customHeight="1">
      <c r="A30" s="399"/>
      <c r="B30" s="398"/>
      <c r="C30" s="27" t="s">
        <v>18</v>
      </c>
      <c r="D30" s="14" t="s">
        <v>421</v>
      </c>
      <c r="E30" s="207">
        <f>+'Cédula Autoeval'!E29</f>
        <v>0</v>
      </c>
      <c r="F30" s="208" t="str">
        <f>IF(+'Cédula Autoeval'!F29=0," ",+'Cédula Autoeval'!F29)</f>
        <v> </v>
      </c>
      <c r="G30" s="122">
        <f>(IF(E30=0,0,IF(E30=1,25,(IF(E30=2,50,IF(E30=3,75,100))))))/100</f>
        <v>0</v>
      </c>
      <c r="H30" s="7" t="s">
        <v>181</v>
      </c>
      <c r="I30" s="20" t="s">
        <v>512</v>
      </c>
      <c r="J30" s="20" t="s">
        <v>58</v>
      </c>
      <c r="K30" s="20" t="s">
        <v>59</v>
      </c>
      <c r="L30" s="20" t="s">
        <v>177</v>
      </c>
      <c r="M30" s="165" t="s">
        <v>178</v>
      </c>
      <c r="O30" s="330" t="s">
        <v>647</v>
      </c>
      <c r="P30" s="329" t="s">
        <v>648</v>
      </c>
      <c r="Q30" s="329" t="s">
        <v>648</v>
      </c>
      <c r="R30" s="329" t="s">
        <v>649</v>
      </c>
      <c r="S30" s="329" t="s">
        <v>649</v>
      </c>
      <c r="T30" s="329" t="s">
        <v>649</v>
      </c>
      <c r="U30" s="329" t="s">
        <v>649</v>
      </c>
      <c r="V30" s="329">
        <v>0</v>
      </c>
      <c r="W30" s="320" t="s">
        <v>646</v>
      </c>
      <c r="Y30" s="248" t="str">
        <f t="shared" si="6"/>
        <v>5.3</v>
      </c>
      <c r="Z30" s="249" t="str">
        <f t="shared" si="6"/>
        <v>¿La Dependencia o entidad cuenta con Manual(es) de Organización con VoBo de la Secretaría de la Función Pública y firmado por la o el Titular, o en su caso el Órgano de Gobierno? (Institucional)</v>
      </c>
      <c r="AA30" s="242">
        <f t="shared" si="6"/>
        <v>0</v>
      </c>
      <c r="AB30" s="242">
        <f>+V30</f>
        <v>0</v>
      </c>
      <c r="AC30" s="321">
        <v>0</v>
      </c>
      <c r="AD30" s="122">
        <f t="shared" si="3"/>
        <v>0</v>
      </c>
      <c r="AE30" s="327" t="s">
        <v>673</v>
      </c>
    </row>
    <row r="31" spans="1:31" ht="62.25" customHeight="1">
      <c r="A31" s="399"/>
      <c r="B31" s="398"/>
      <c r="C31" s="82" t="s">
        <v>19</v>
      </c>
      <c r="D31" s="14" t="s">
        <v>422</v>
      </c>
      <c r="E31" s="207">
        <f>+'Cédula Autoeval'!E30</f>
        <v>0</v>
      </c>
      <c r="F31" s="208" t="str">
        <f>IF(+'Cédula Autoeval'!F30=0," ",+'Cédula Autoeval'!F30)</f>
        <v> </v>
      </c>
      <c r="G31" s="122">
        <f>(IF(E31=0,0,IF(E31=1,25,(IF(E31=2,50,IF(E31=3,75,100))))))/100</f>
        <v>0</v>
      </c>
      <c r="H31" s="23" t="s">
        <v>182</v>
      </c>
      <c r="I31" s="20" t="s">
        <v>512</v>
      </c>
      <c r="J31" s="20" t="s">
        <v>60</v>
      </c>
      <c r="K31" s="20" t="s">
        <v>61</v>
      </c>
      <c r="L31" s="20" t="s">
        <v>179</v>
      </c>
      <c r="M31" s="165" t="s">
        <v>180</v>
      </c>
      <c r="O31" s="330" t="s">
        <v>647</v>
      </c>
      <c r="P31" s="329" t="s">
        <v>648</v>
      </c>
      <c r="Q31" s="329" t="s">
        <v>648</v>
      </c>
      <c r="R31" s="329" t="s">
        <v>649</v>
      </c>
      <c r="S31" s="329" t="s">
        <v>649</v>
      </c>
      <c r="T31" s="329" t="s">
        <v>649</v>
      </c>
      <c r="U31" s="329" t="s">
        <v>649</v>
      </c>
      <c r="V31" s="329">
        <v>0</v>
      </c>
      <c r="W31" s="320" t="s">
        <v>646</v>
      </c>
      <c r="Y31" s="248" t="str">
        <f t="shared" si="6"/>
        <v>5.4</v>
      </c>
      <c r="Z31" s="249" t="str">
        <f t="shared" si="6"/>
        <v>¿La Dependencia o Entidad cuenta con Manual(es) de Procedimientos con VoBo de la Secretaría de la Función Pública y firmado por la o el Titular, o en su caso el Órgano de Gobierno? (Institucional)</v>
      </c>
      <c r="AA31" s="242">
        <f t="shared" si="6"/>
        <v>0</v>
      </c>
      <c r="AB31" s="242">
        <f>+V31</f>
        <v>0</v>
      </c>
      <c r="AC31" s="321">
        <v>0</v>
      </c>
      <c r="AD31" s="122">
        <f t="shared" si="3"/>
        <v>0</v>
      </c>
      <c r="AE31" s="327" t="s">
        <v>673</v>
      </c>
    </row>
    <row r="32" spans="1:31" ht="18" customHeight="1">
      <c r="A32" s="50"/>
      <c r="B32" s="74" t="s">
        <v>88</v>
      </c>
      <c r="C32" s="54"/>
      <c r="D32" s="73"/>
      <c r="E32" s="195">
        <f>AVERAGE(E28:E31)</f>
        <v>0.75</v>
      </c>
      <c r="F32" s="186"/>
      <c r="G32" s="127">
        <f>AVERAGE(G28:G31)</f>
        <v>0.1875</v>
      </c>
      <c r="H32" s="55"/>
      <c r="I32" s="55"/>
      <c r="J32" s="56"/>
      <c r="K32" s="56"/>
      <c r="L32" s="56"/>
      <c r="M32" s="169"/>
      <c r="O32" s="331"/>
      <c r="P32" s="332"/>
      <c r="Q32" s="332"/>
      <c r="R32" s="332"/>
      <c r="S32" s="332"/>
      <c r="T32" s="332"/>
      <c r="U32" s="332"/>
      <c r="V32" s="333">
        <f>AVERAGE(V28:V31)</f>
        <v>0.75</v>
      </c>
      <c r="W32" s="334"/>
      <c r="Y32" s="223"/>
      <c r="Z32" s="322"/>
      <c r="AA32" s="267">
        <f>AVERAGE(AA28:AA31)</f>
        <v>0.75</v>
      </c>
      <c r="AB32" s="267">
        <f>AVERAGE(AB28:AB31)</f>
        <v>0.75</v>
      </c>
      <c r="AC32" s="267">
        <f>AVERAGE(AC28:AC31)</f>
        <v>0.75</v>
      </c>
      <c r="AD32" s="268">
        <f>AVERAGE(AD28:AD31)</f>
        <v>0.1875</v>
      </c>
      <c r="AE32" s="224"/>
    </row>
    <row r="33" spans="1:31" ht="60.75" customHeight="1">
      <c r="A33" s="212">
        <v>6</v>
      </c>
      <c r="B33" s="14" t="s">
        <v>478</v>
      </c>
      <c r="C33" s="29" t="s">
        <v>13</v>
      </c>
      <c r="D33" s="14" t="s">
        <v>423</v>
      </c>
      <c r="E33" s="207">
        <f>+'Cédula Autoeval'!E32</f>
        <v>0</v>
      </c>
      <c r="F33" s="208" t="str">
        <f>IF(+'Cédula Autoeval'!F32=0," ",+'Cédula Autoeval'!F32)</f>
        <v> </v>
      </c>
      <c r="G33" s="122">
        <f>(IF(E33=0,0,IF(E33=1,25,(IF(E33=2,50,IF(E33=3,75,100))))))/100</f>
        <v>0</v>
      </c>
      <c r="H33" s="24" t="s">
        <v>62</v>
      </c>
      <c r="I33" s="20" t="s">
        <v>512</v>
      </c>
      <c r="J33" s="20" t="s">
        <v>63</v>
      </c>
      <c r="K33" s="20" t="s">
        <v>460</v>
      </c>
      <c r="L33" s="20" t="s">
        <v>185</v>
      </c>
      <c r="M33" s="165" t="s">
        <v>186</v>
      </c>
      <c r="O33" s="330" t="s">
        <v>647</v>
      </c>
      <c r="P33" s="329" t="s">
        <v>648</v>
      </c>
      <c r="Q33" s="329" t="s">
        <v>648</v>
      </c>
      <c r="R33" s="329" t="s">
        <v>649</v>
      </c>
      <c r="S33" s="329" t="s">
        <v>649</v>
      </c>
      <c r="T33" s="329" t="s">
        <v>649</v>
      </c>
      <c r="U33" s="329" t="s">
        <v>649</v>
      </c>
      <c r="V33" s="329">
        <v>0</v>
      </c>
      <c r="W33" s="320" t="s">
        <v>646</v>
      </c>
      <c r="Y33" s="248" t="str">
        <f>+C33</f>
        <v>6.1</v>
      </c>
      <c r="Z33" s="249" t="str">
        <f>+D33</f>
        <v>¿Las descripciones de puestos están alineadas y actualizadas en el Manual de Organización, aprobados por la o el Titular, o en su caso por el Órgano de Gobierno? (Institucional)</v>
      </c>
      <c r="AA33" s="242">
        <f>+E33</f>
        <v>0</v>
      </c>
      <c r="AB33" s="242">
        <f>+V33</f>
        <v>0</v>
      </c>
      <c r="AC33" s="321">
        <v>0</v>
      </c>
      <c r="AD33" s="122">
        <f t="shared" si="3"/>
        <v>0</v>
      </c>
      <c r="AE33" s="327" t="s">
        <v>673</v>
      </c>
    </row>
    <row r="34" spans="1:31" ht="16.5" customHeight="1">
      <c r="A34" s="50"/>
      <c r="B34" s="74" t="s">
        <v>89</v>
      </c>
      <c r="C34" s="129"/>
      <c r="D34" s="130"/>
      <c r="E34" s="195">
        <f>AVERAGE(E33:E33)</f>
        <v>0</v>
      </c>
      <c r="F34" s="186"/>
      <c r="G34" s="127">
        <f>AVERAGE(G33:G33)</f>
        <v>0</v>
      </c>
      <c r="H34" s="52"/>
      <c r="I34" s="52"/>
      <c r="J34" s="53"/>
      <c r="K34" s="53"/>
      <c r="L34" s="53"/>
      <c r="M34" s="168"/>
      <c r="O34" s="331"/>
      <c r="P34" s="332"/>
      <c r="Q34" s="332"/>
      <c r="R34" s="332"/>
      <c r="S34" s="332"/>
      <c r="T34" s="332"/>
      <c r="U34" s="332"/>
      <c r="V34" s="333">
        <f>AVERAGE(V33)</f>
        <v>0</v>
      </c>
      <c r="W34" s="334"/>
      <c r="Y34" s="223"/>
      <c r="Z34" s="322"/>
      <c r="AA34" s="267">
        <f>AVERAGE(AA33:AA33)</f>
        <v>0</v>
      </c>
      <c r="AB34" s="267">
        <f>AVERAGE(AB33:AB33)</f>
        <v>0</v>
      </c>
      <c r="AC34" s="267">
        <f>AVERAGE(AC33:AC33)</f>
        <v>0</v>
      </c>
      <c r="AD34" s="268">
        <f>AVERAGE(AD33:AD33)</f>
        <v>0</v>
      </c>
      <c r="AE34" s="224"/>
    </row>
    <row r="35" spans="1:31" ht="60.75" customHeight="1">
      <c r="A35" s="392">
        <v>7</v>
      </c>
      <c r="B35" s="482" t="s">
        <v>373</v>
      </c>
      <c r="C35" s="29" t="s">
        <v>49</v>
      </c>
      <c r="D35" s="14" t="s">
        <v>424</v>
      </c>
      <c r="E35" s="207">
        <f>+'Cédula Autoeval'!E34</f>
        <v>0</v>
      </c>
      <c r="F35" s="208" t="str">
        <f>IF(+'Cédula Autoeval'!F34=0," ",+'Cédula Autoeval'!F34)</f>
        <v> </v>
      </c>
      <c r="G35" s="122">
        <f>(IF(E35=0,0,IF(E35=1,25,(IF(E35=2,50,IF(E35=3,75,100))))))/100</f>
        <v>0</v>
      </c>
      <c r="H35" s="24" t="s">
        <v>64</v>
      </c>
      <c r="I35" s="20" t="s">
        <v>512</v>
      </c>
      <c r="J35" s="20" t="s">
        <v>58</v>
      </c>
      <c r="K35" s="20" t="s">
        <v>59</v>
      </c>
      <c r="L35" s="20" t="s">
        <v>187</v>
      </c>
      <c r="M35" s="165" t="s">
        <v>188</v>
      </c>
      <c r="O35" s="330" t="s">
        <v>647</v>
      </c>
      <c r="P35" s="329" t="s">
        <v>648</v>
      </c>
      <c r="Q35" s="329" t="s">
        <v>648</v>
      </c>
      <c r="R35" s="329" t="s">
        <v>649</v>
      </c>
      <c r="S35" s="329" t="s">
        <v>649</v>
      </c>
      <c r="T35" s="329" t="s">
        <v>649</v>
      </c>
      <c r="U35" s="329" t="s">
        <v>649</v>
      </c>
      <c r="V35" s="329">
        <v>0</v>
      </c>
      <c r="W35" s="320" t="s">
        <v>646</v>
      </c>
      <c r="Y35" s="248" t="str">
        <f aca="true" t="shared" si="7" ref="Y35:AA36">+C35</f>
        <v>7.1</v>
      </c>
      <c r="Z35" s="249" t="str">
        <f t="shared" si="7"/>
        <v>¿Los Manuales de Organización se encuentran actualizados con base en las atribuciones establecidas y cumplen con la normatividad aplicable?  (Institucional)</v>
      </c>
      <c r="AA35" s="242">
        <f t="shared" si="7"/>
        <v>0</v>
      </c>
      <c r="AB35" s="242">
        <f>+V35</f>
        <v>0</v>
      </c>
      <c r="AC35" s="321">
        <v>0</v>
      </c>
      <c r="AD35" s="122">
        <f t="shared" si="3"/>
        <v>0</v>
      </c>
      <c r="AE35" s="327" t="s">
        <v>673</v>
      </c>
    </row>
    <row r="36" spans="1:31" ht="116.25" customHeight="1">
      <c r="A36" s="421"/>
      <c r="B36" s="483"/>
      <c r="C36" s="29" t="s">
        <v>50</v>
      </c>
      <c r="D36" s="83" t="s">
        <v>425</v>
      </c>
      <c r="E36" s="207">
        <f>+'Cédula Autoeval'!E35</f>
        <v>0</v>
      </c>
      <c r="F36" s="208" t="str">
        <f>IF(+'Cédula Autoeval'!F35=0," ",+'Cédula Autoeval'!F35)</f>
        <v> </v>
      </c>
      <c r="G36" s="122">
        <f>(IF(E36=0,0,IF(E36=1,25,(IF(E36=2,50,IF(E36=3,75,100))))))/100</f>
        <v>0</v>
      </c>
      <c r="H36" s="84" t="s">
        <v>189</v>
      </c>
      <c r="I36" s="20" t="s">
        <v>512</v>
      </c>
      <c r="J36" s="20" t="s">
        <v>60</v>
      </c>
      <c r="K36" s="20" t="s">
        <v>61</v>
      </c>
      <c r="L36" s="20" t="s">
        <v>551</v>
      </c>
      <c r="M36" s="165" t="s">
        <v>552</v>
      </c>
      <c r="O36" s="330" t="s">
        <v>647</v>
      </c>
      <c r="P36" s="329" t="s">
        <v>648</v>
      </c>
      <c r="Q36" s="329" t="s">
        <v>648</v>
      </c>
      <c r="R36" s="329" t="s">
        <v>649</v>
      </c>
      <c r="S36" s="329" t="s">
        <v>649</v>
      </c>
      <c r="T36" s="329" t="s">
        <v>649</v>
      </c>
      <c r="U36" s="329" t="s">
        <v>649</v>
      </c>
      <c r="V36" s="329">
        <v>0</v>
      </c>
      <c r="W36" s="320" t="s">
        <v>646</v>
      </c>
      <c r="Y36" s="248" t="str">
        <f t="shared" si="7"/>
        <v>7.2</v>
      </c>
      <c r="Z36" s="249" t="str">
        <f t="shared" si="7"/>
        <v>¿Los Manuales de Procedimientos se encuentran actualizados con base en las atribuciones establecidas y cumplen con la normatividad aplicable?  (Procesos)</v>
      </c>
      <c r="AA36" s="242">
        <f t="shared" si="7"/>
        <v>0</v>
      </c>
      <c r="AB36" s="242">
        <f>+V36</f>
        <v>0</v>
      </c>
      <c r="AC36" s="321">
        <v>0</v>
      </c>
      <c r="AD36" s="122">
        <f t="shared" si="3"/>
        <v>0</v>
      </c>
      <c r="AE36" s="327" t="s">
        <v>673</v>
      </c>
    </row>
    <row r="37" spans="1:31" ht="15.75" customHeight="1">
      <c r="A37" s="50"/>
      <c r="B37" s="74" t="s">
        <v>90</v>
      </c>
      <c r="C37" s="54"/>
      <c r="D37" s="54"/>
      <c r="E37" s="195">
        <f>AVERAGE(E35:E36)</f>
        <v>0</v>
      </c>
      <c r="F37" s="186"/>
      <c r="G37" s="127">
        <f>AVERAGE(G35:G36)</f>
        <v>0</v>
      </c>
      <c r="H37" s="52"/>
      <c r="I37" s="52"/>
      <c r="J37" s="53"/>
      <c r="K37" s="53"/>
      <c r="L37" s="53"/>
      <c r="M37" s="168"/>
      <c r="O37" s="331"/>
      <c r="P37" s="332"/>
      <c r="Q37" s="332"/>
      <c r="R37" s="332"/>
      <c r="S37" s="332"/>
      <c r="T37" s="332"/>
      <c r="U37" s="332"/>
      <c r="V37" s="333">
        <f>AVERAGE(V35:V36)</f>
        <v>0</v>
      </c>
      <c r="W37" s="334"/>
      <c r="Y37" s="223"/>
      <c r="Z37" s="322"/>
      <c r="AA37" s="267">
        <f>AVERAGE(AA35:AA36)</f>
        <v>0</v>
      </c>
      <c r="AB37" s="267">
        <f>AVERAGE(AB35:AB36)</f>
        <v>0</v>
      </c>
      <c r="AC37" s="267">
        <f>AVERAGE(AC35:AC36)</f>
        <v>0</v>
      </c>
      <c r="AD37" s="268">
        <f>AVERAGE(AD35:AD36)</f>
        <v>0</v>
      </c>
      <c r="AE37" s="224"/>
    </row>
    <row r="38" spans="1:31" ht="60" customHeight="1">
      <c r="A38" s="392">
        <v>8</v>
      </c>
      <c r="B38" s="482" t="s">
        <v>374</v>
      </c>
      <c r="C38" s="29" t="s">
        <v>338</v>
      </c>
      <c r="D38" s="16" t="s">
        <v>426</v>
      </c>
      <c r="E38" s="207">
        <f>+'Cédula Autoeval'!E37</f>
        <v>2</v>
      </c>
      <c r="F38" s="208" t="str">
        <f>IF(+'Cédula Autoeval'!F37=0," ",+'Cédula Autoeval'!F37)</f>
        <v>Anexo al periódico Oficial  manual administrativo de aplicación general en materia de control interno; constancias de Control Interno</v>
      </c>
      <c r="G38" s="122">
        <f>(IF(E38=0,0,IF(E38=1,25,(IF(E38=2,50,IF(E38=3,75,100))))))/100</f>
        <v>0.5</v>
      </c>
      <c r="H38" s="2" t="s">
        <v>164</v>
      </c>
      <c r="I38" s="20" t="s">
        <v>512</v>
      </c>
      <c r="J38" s="20" t="s">
        <v>165</v>
      </c>
      <c r="K38" s="20" t="s">
        <v>166</v>
      </c>
      <c r="L38" s="20" t="s">
        <v>167</v>
      </c>
      <c r="M38" s="165" t="s">
        <v>168</v>
      </c>
      <c r="O38" s="330" t="s">
        <v>647</v>
      </c>
      <c r="P38" s="329" t="s">
        <v>648</v>
      </c>
      <c r="Q38" s="329" t="s">
        <v>648</v>
      </c>
      <c r="R38" s="329" t="s">
        <v>649</v>
      </c>
      <c r="S38" s="329" t="s">
        <v>649</v>
      </c>
      <c r="T38" s="329" t="s">
        <v>649</v>
      </c>
      <c r="U38" s="329" t="s">
        <v>649</v>
      </c>
      <c r="V38" s="329">
        <v>0</v>
      </c>
      <c r="W38" s="320" t="s">
        <v>661</v>
      </c>
      <c r="Y38" s="248" t="str">
        <f aca="true" t="shared" si="8" ref="Y38:AA39">+C38</f>
        <v>8.1</v>
      </c>
      <c r="Z38" s="249" t="str">
        <f t="shared" si="8"/>
        <v>¿La Dependencia o entidad cuenta con un Sistema de Control Interno Institucional? (Institucional)</v>
      </c>
      <c r="AA38" s="242">
        <f t="shared" si="8"/>
        <v>2</v>
      </c>
      <c r="AB38" s="242">
        <f>+V38</f>
        <v>0</v>
      </c>
      <c r="AC38" s="321">
        <v>0</v>
      </c>
      <c r="AD38" s="122">
        <f t="shared" si="3"/>
        <v>0</v>
      </c>
      <c r="AE38" s="327" t="s">
        <v>673</v>
      </c>
    </row>
    <row r="39" spans="1:31" ht="68.25" customHeight="1">
      <c r="A39" s="393"/>
      <c r="B39" s="483"/>
      <c r="C39" s="29" t="s">
        <v>51</v>
      </c>
      <c r="D39" s="14" t="s">
        <v>427</v>
      </c>
      <c r="E39" s="207">
        <f>+'Cédula Autoeval'!E38</f>
        <v>2</v>
      </c>
      <c r="F39" s="208" t="str">
        <f>IF(+'Cédula Autoeval'!F38=0," ",+'Cédula Autoeval'!F38)</f>
        <v>Fotografías de páginas de internet donde se reconocen las mejoras.</v>
      </c>
      <c r="G39" s="122">
        <f>(IF(E39=0,0,IF(E39=1,25,(IF(E39=2,50,IF(E39=3,75,100))))))/100</f>
        <v>0.5</v>
      </c>
      <c r="H39" s="23" t="s">
        <v>190</v>
      </c>
      <c r="I39" s="20" t="s">
        <v>512</v>
      </c>
      <c r="J39" s="20" t="s">
        <v>191</v>
      </c>
      <c r="K39" s="20" t="s">
        <v>192</v>
      </c>
      <c r="L39" s="20" t="s">
        <v>193</v>
      </c>
      <c r="M39" s="165" t="s">
        <v>194</v>
      </c>
      <c r="O39" s="330" t="s">
        <v>650</v>
      </c>
      <c r="P39" s="329" t="s">
        <v>652</v>
      </c>
      <c r="Q39" s="329" t="s">
        <v>645</v>
      </c>
      <c r="R39" s="335" t="s">
        <v>656</v>
      </c>
      <c r="S39" s="335" t="s">
        <v>657</v>
      </c>
      <c r="T39" s="335" t="s">
        <v>658</v>
      </c>
      <c r="U39" s="335" t="s">
        <v>579</v>
      </c>
      <c r="V39" s="329">
        <v>2</v>
      </c>
      <c r="W39" s="320" t="s">
        <v>646</v>
      </c>
      <c r="Y39" s="248" t="str">
        <f t="shared" si="8"/>
        <v>8.2</v>
      </c>
      <c r="Z39" s="249" t="str">
        <f t="shared" si="8"/>
        <v>¿El Titular de la dependencia o entidad reconoce y promueve los aportes del personal que mejoren el desarrollo de las actividades operativas? (Institucional)</v>
      </c>
      <c r="AA39" s="242">
        <f t="shared" si="8"/>
        <v>2</v>
      </c>
      <c r="AB39" s="242">
        <f>+V39</f>
        <v>2</v>
      </c>
      <c r="AC39" s="321">
        <v>2</v>
      </c>
      <c r="AD39" s="122">
        <f t="shared" si="3"/>
        <v>0.5</v>
      </c>
      <c r="AE39" s="327" t="s">
        <v>673</v>
      </c>
    </row>
    <row r="40" spans="1:31" ht="15.75" customHeight="1">
      <c r="A40" s="57"/>
      <c r="B40" s="75" t="s">
        <v>91</v>
      </c>
      <c r="C40" s="131"/>
      <c r="D40" s="131"/>
      <c r="E40" s="195">
        <f>AVERAGE(E38:E39)</f>
        <v>2</v>
      </c>
      <c r="F40" s="186"/>
      <c r="G40" s="127">
        <f>AVERAGE(G38:G39)</f>
        <v>0.5</v>
      </c>
      <c r="H40" s="58"/>
      <c r="I40" s="155"/>
      <c r="J40" s="59"/>
      <c r="K40" s="59"/>
      <c r="L40" s="59"/>
      <c r="M40" s="170"/>
      <c r="O40" s="331"/>
      <c r="P40" s="332"/>
      <c r="Q40" s="332"/>
      <c r="R40" s="332"/>
      <c r="S40" s="332"/>
      <c r="T40" s="332"/>
      <c r="U40" s="332"/>
      <c r="V40" s="336">
        <f>AVERAGE(V38:V39)</f>
        <v>1</v>
      </c>
      <c r="W40" s="334"/>
      <c r="Y40" s="223"/>
      <c r="Z40" s="322"/>
      <c r="AA40" s="267">
        <f>AVERAGE(AA38:AA39)</f>
        <v>2</v>
      </c>
      <c r="AB40" s="256">
        <f>AVERAGE(AB38:AB39)</f>
        <v>1</v>
      </c>
      <c r="AC40" s="267">
        <f>AVERAGE(AC38:AC39)</f>
        <v>1</v>
      </c>
      <c r="AD40" s="268">
        <f>AVERAGE(AD38:AD39)</f>
        <v>0.25</v>
      </c>
      <c r="AE40" s="224"/>
    </row>
    <row r="41" spans="1:31" ht="23.25" customHeight="1" thickBot="1">
      <c r="A41" s="432" t="s">
        <v>525</v>
      </c>
      <c r="B41" s="432"/>
      <c r="C41" s="432"/>
      <c r="D41" s="433"/>
      <c r="E41" s="196">
        <f>+AVERAGE(E40,E37,E34,E32,E27,E24,E20,E18)</f>
        <v>1.1666666666666665</v>
      </c>
      <c r="F41" s="188"/>
      <c r="G41" s="124">
        <f>+AVERAGE(G40,G37,G34,G32,G27,G24,G20,G18)</f>
        <v>0.29166666666666663</v>
      </c>
      <c r="H41" s="58"/>
      <c r="I41" s="155"/>
      <c r="J41" s="59"/>
      <c r="K41" s="59"/>
      <c r="L41" s="59"/>
      <c r="M41" s="170"/>
      <c r="O41" s="337"/>
      <c r="P41" s="338"/>
      <c r="Q41" s="338"/>
      <c r="R41" s="338"/>
      <c r="S41" s="338"/>
      <c r="T41" s="338"/>
      <c r="U41" s="338"/>
      <c r="V41" s="339">
        <f>+AVERAGE(V40,V37,V34,V32,V27,V24,V20,V18)</f>
        <v>0.84375</v>
      </c>
      <c r="W41" s="340"/>
      <c r="Y41" s="265"/>
      <c r="Z41" s="266"/>
      <c r="AA41" s="196">
        <f>+AVERAGE(AA40,AA37,AA34,AA32,AA27,AA24,AA20,AA18)</f>
        <v>1.1666666666666665</v>
      </c>
      <c r="AB41" s="196">
        <f>+AVERAGE(AB40,AB37,AB34,AB32,AB27,AB24,AB20,AB18)</f>
        <v>0.84375</v>
      </c>
      <c r="AC41" s="196">
        <f>+AVERAGE(AC40,AC37,AC34,AC32,AC27,AC24,AC20,AC18)</f>
        <v>0.875</v>
      </c>
      <c r="AD41" s="124">
        <f>+AVERAGE(AD40,AD37,AD34,AD32,AD27,AD24,AD20,AD18)</f>
        <v>0.21875</v>
      </c>
      <c r="AE41" s="288"/>
    </row>
    <row r="42" spans="1:31" s="6" customFormat="1" ht="30.75" customHeight="1" thickBot="1">
      <c r="A42" s="418" t="s">
        <v>82</v>
      </c>
      <c r="B42" s="419"/>
      <c r="C42" s="419"/>
      <c r="D42" s="419"/>
      <c r="E42" s="419"/>
      <c r="F42" s="419"/>
      <c r="G42" s="419"/>
      <c r="H42" s="419"/>
      <c r="I42" s="419"/>
      <c r="J42" s="419"/>
      <c r="K42" s="419"/>
      <c r="L42" s="419"/>
      <c r="M42" s="420"/>
      <c r="O42" s="474" t="s">
        <v>82</v>
      </c>
      <c r="P42" s="475"/>
      <c r="Q42" s="475"/>
      <c r="R42" s="475"/>
      <c r="S42" s="475"/>
      <c r="T42" s="475"/>
      <c r="U42" s="475"/>
      <c r="V42" s="475"/>
      <c r="W42" s="476"/>
      <c r="Y42" s="418" t="s">
        <v>82</v>
      </c>
      <c r="Z42" s="419"/>
      <c r="AA42" s="419"/>
      <c r="AB42" s="419"/>
      <c r="AC42" s="419"/>
      <c r="AD42" s="419"/>
      <c r="AE42" s="420"/>
    </row>
    <row r="43" spans="1:31" s="12" customFormat="1" ht="93" customHeight="1">
      <c r="A43" s="80">
        <v>9</v>
      </c>
      <c r="B43" s="33" t="s">
        <v>380</v>
      </c>
      <c r="C43" s="217" t="s">
        <v>14</v>
      </c>
      <c r="D43" s="17" t="s">
        <v>456</v>
      </c>
      <c r="E43" s="207">
        <f>+'Cédula Autoeval'!E42</f>
        <v>1</v>
      </c>
      <c r="F43" s="208" t="str">
        <f>IF(+'Cédula Autoeval'!F42=0," ",+'Cédula Autoeval'!F42)</f>
        <v>Constancias de personal que ha tomado el curso de Control Interno.</v>
      </c>
      <c r="G43" s="122">
        <f>(IF(E43=0,0,IF(E43=1,25,(IF(E43=2,50,IF(E43=3,75,100))))))/100</f>
        <v>0.25</v>
      </c>
      <c r="H43" s="24" t="s">
        <v>195</v>
      </c>
      <c r="I43" s="20" t="s">
        <v>512</v>
      </c>
      <c r="J43" s="20" t="s">
        <v>506</v>
      </c>
      <c r="K43" s="20" t="s">
        <v>507</v>
      </c>
      <c r="L43" s="20" t="s">
        <v>508</v>
      </c>
      <c r="M43" s="164" t="s">
        <v>509</v>
      </c>
      <c r="O43" s="330" t="s">
        <v>650</v>
      </c>
      <c r="P43" s="329" t="s">
        <v>652</v>
      </c>
      <c r="Q43" s="329" t="s">
        <v>645</v>
      </c>
      <c r="R43" s="329" t="s">
        <v>649</v>
      </c>
      <c r="S43" s="329" t="s">
        <v>649</v>
      </c>
      <c r="T43" s="329" t="s">
        <v>649</v>
      </c>
      <c r="U43" s="329" t="s">
        <v>649</v>
      </c>
      <c r="V43" s="329">
        <v>0</v>
      </c>
      <c r="W43" s="320" t="s">
        <v>662</v>
      </c>
      <c r="Y43" s="248" t="str">
        <f>+C43</f>
        <v>9.1</v>
      </c>
      <c r="Z43" s="249" t="str">
        <f>+D43</f>
        <v>De conformidad con la normatividad de Control Interno ¿las y los funcionarios de la alta dirección poseen conocimiento de Administración de Riesgos, lo aplican e identifican claramente las metas y objetivos respecto a los planes y programas institucionales? (Institucional)</v>
      </c>
      <c r="AA43" s="242">
        <f>+E43</f>
        <v>1</v>
      </c>
      <c r="AB43" s="242">
        <f>+V43</f>
        <v>0</v>
      </c>
      <c r="AC43" s="321">
        <v>0</v>
      </c>
      <c r="AD43" s="122">
        <f>(IF(AC43=0,0,IF(AC43=1,25,(IF(AC43=2,50,IF(AC43=3,75,100))))))/100</f>
        <v>0</v>
      </c>
      <c r="AE43" s="327" t="s">
        <v>673</v>
      </c>
    </row>
    <row r="44" spans="1:31" s="12" customFormat="1" ht="24" customHeight="1">
      <c r="A44" s="77"/>
      <c r="B44" s="416" t="s">
        <v>92</v>
      </c>
      <c r="C44" s="416"/>
      <c r="D44" s="417"/>
      <c r="E44" s="197">
        <f>AVERAGE(E43:E43)</f>
        <v>1</v>
      </c>
      <c r="F44" s="189"/>
      <c r="G44" s="132">
        <f>AVERAGE(G43:G43)</f>
        <v>0.25</v>
      </c>
      <c r="H44" s="60"/>
      <c r="I44" s="156"/>
      <c r="J44" s="61"/>
      <c r="K44" s="61"/>
      <c r="L44" s="61"/>
      <c r="M44" s="171"/>
      <c r="O44" s="341"/>
      <c r="P44" s="342"/>
      <c r="Q44" s="342"/>
      <c r="R44" s="342"/>
      <c r="S44" s="342"/>
      <c r="T44" s="342"/>
      <c r="U44" s="342"/>
      <c r="V44" s="197">
        <f>AVERAGE(V43)</f>
        <v>0</v>
      </c>
      <c r="W44" s="343"/>
      <c r="Y44" s="257"/>
      <c r="Z44" s="258"/>
      <c r="AA44" s="197">
        <f>AVERAGE(AA43:AA43)</f>
        <v>1</v>
      </c>
      <c r="AB44" s="197">
        <f>AVERAGE(AB43:AB43)</f>
        <v>0</v>
      </c>
      <c r="AC44" s="197">
        <f>AVERAGE(AC43:AC43)</f>
        <v>0</v>
      </c>
      <c r="AD44" s="132">
        <f>AVERAGE(AD43:AD43)</f>
        <v>0</v>
      </c>
      <c r="AE44" s="259"/>
    </row>
    <row r="45" spans="1:31" s="12" customFormat="1" ht="87.75" customHeight="1">
      <c r="A45" s="214">
        <v>10</v>
      </c>
      <c r="B45" s="17" t="s">
        <v>381</v>
      </c>
      <c r="C45" s="28" t="s">
        <v>83</v>
      </c>
      <c r="D45" s="16" t="s">
        <v>428</v>
      </c>
      <c r="E45" s="207">
        <f>+'Cédula Autoeval'!E44</f>
        <v>0</v>
      </c>
      <c r="F45" s="208" t="str">
        <f>IF(+'Cédula Autoeval'!F44=0," ",+'Cédula Autoeval'!F44)</f>
        <v> </v>
      </c>
      <c r="G45" s="122">
        <f>(IF(E45=0,0,IF(E45=1,25,(IF(E45=2,50,IF(E45=3,75,100))))))/100</f>
        <v>0</v>
      </c>
      <c r="H45" s="24" t="s">
        <v>200</v>
      </c>
      <c r="I45" s="20" t="s">
        <v>512</v>
      </c>
      <c r="J45" s="20" t="s">
        <v>196</v>
      </c>
      <c r="K45" s="20" t="s">
        <v>197</v>
      </c>
      <c r="L45" s="20" t="s">
        <v>198</v>
      </c>
      <c r="M45" s="165" t="s">
        <v>199</v>
      </c>
      <c r="O45" s="330" t="s">
        <v>647</v>
      </c>
      <c r="P45" s="329" t="s">
        <v>648</v>
      </c>
      <c r="Q45" s="378" t="s">
        <v>648</v>
      </c>
      <c r="R45" s="378" t="s">
        <v>649</v>
      </c>
      <c r="S45" s="378" t="s">
        <v>649</v>
      </c>
      <c r="T45" s="378" t="s">
        <v>649</v>
      </c>
      <c r="U45" s="378" t="s">
        <v>649</v>
      </c>
      <c r="V45" s="378">
        <v>0</v>
      </c>
      <c r="W45" s="320" t="s">
        <v>646</v>
      </c>
      <c r="Y45" s="248" t="str">
        <f>+C45</f>
        <v>10.1</v>
      </c>
      <c r="Z45" s="249" t="str">
        <f>+D45</f>
        <v>¿Se realiza seguimiento para que las acciones comprometidas en el PTAR se cumplan y garanticen la mitigación del riesgo? (Institucional)</v>
      </c>
      <c r="AA45" s="242">
        <f>+E45</f>
        <v>0</v>
      </c>
      <c r="AB45" s="242">
        <f>+V45</f>
        <v>0</v>
      </c>
      <c r="AC45" s="321">
        <v>0</v>
      </c>
      <c r="AD45" s="122">
        <f>(IF(AC45=0,0,IF(AC45=1,25,(IF(AC45=2,50,IF(AC45=3,75,100))))))/100</f>
        <v>0</v>
      </c>
      <c r="AE45" s="327" t="s">
        <v>673</v>
      </c>
    </row>
    <row r="46" spans="1:31" s="12" customFormat="1" ht="18.75" customHeight="1">
      <c r="A46" s="213"/>
      <c r="B46" s="416" t="s">
        <v>93</v>
      </c>
      <c r="C46" s="416"/>
      <c r="D46" s="417"/>
      <c r="E46" s="197">
        <f>AVERAGE(E45:E45)</f>
        <v>0</v>
      </c>
      <c r="F46" s="189"/>
      <c r="G46" s="132">
        <f>AVERAGE(G45:G45)</f>
        <v>0</v>
      </c>
      <c r="H46" s="62"/>
      <c r="I46" s="62"/>
      <c r="J46" s="63"/>
      <c r="K46" s="63"/>
      <c r="L46" s="63"/>
      <c r="M46" s="172"/>
      <c r="O46" s="341"/>
      <c r="P46" s="342"/>
      <c r="Q46" s="342"/>
      <c r="R46" s="342"/>
      <c r="S46" s="342"/>
      <c r="T46" s="342"/>
      <c r="U46" s="342"/>
      <c r="V46" s="197">
        <f>AVERAGE(V45)</f>
        <v>0</v>
      </c>
      <c r="W46" s="343"/>
      <c r="Y46" s="257"/>
      <c r="Z46" s="258"/>
      <c r="AA46" s="197">
        <f>AVERAGE(AA45:AA45)</f>
        <v>0</v>
      </c>
      <c r="AB46" s="197">
        <f>AVERAGE(AB45:AB45)</f>
        <v>0</v>
      </c>
      <c r="AC46" s="197">
        <f>AVERAGE(AC45:AC45)</f>
        <v>0</v>
      </c>
      <c r="AD46" s="132">
        <f>AVERAGE(AD45:AD45)</f>
        <v>0</v>
      </c>
      <c r="AE46" s="259"/>
    </row>
    <row r="47" spans="1:31" s="12" customFormat="1" ht="84.75" customHeight="1">
      <c r="A47" s="214">
        <v>11</v>
      </c>
      <c r="B47" s="16" t="s">
        <v>382</v>
      </c>
      <c r="C47" s="28" t="s">
        <v>15</v>
      </c>
      <c r="D47" s="16" t="s">
        <v>429</v>
      </c>
      <c r="E47" s="207">
        <f>+'Cédula Autoeval'!E46</f>
        <v>0</v>
      </c>
      <c r="F47" s="208" t="str">
        <f>IF(+'Cédula Autoeval'!F46=0," ",+'Cédula Autoeval'!F46)</f>
        <v> </v>
      </c>
      <c r="G47" s="122">
        <f>(IF(E47=0,0,IF(E47=1,25,(IF(E47=2,50,IF(E47=3,75,100))))))/100</f>
        <v>0</v>
      </c>
      <c r="H47" s="7" t="s">
        <v>201</v>
      </c>
      <c r="I47" s="20" t="s">
        <v>512</v>
      </c>
      <c r="J47" s="20" t="s">
        <v>202</v>
      </c>
      <c r="K47" s="20" t="s">
        <v>203</v>
      </c>
      <c r="L47" s="20" t="s">
        <v>204</v>
      </c>
      <c r="M47" s="165" t="s">
        <v>205</v>
      </c>
      <c r="O47" s="330" t="s">
        <v>647</v>
      </c>
      <c r="P47" s="329" t="s">
        <v>648</v>
      </c>
      <c r="Q47" s="378" t="s">
        <v>648</v>
      </c>
      <c r="R47" s="378" t="s">
        <v>649</v>
      </c>
      <c r="S47" s="378" t="s">
        <v>649</v>
      </c>
      <c r="T47" s="378" t="s">
        <v>649</v>
      </c>
      <c r="U47" s="378" t="s">
        <v>649</v>
      </c>
      <c r="V47" s="378">
        <v>0</v>
      </c>
      <c r="W47" s="320" t="s">
        <v>646</v>
      </c>
      <c r="Y47" s="248" t="str">
        <f>+C47</f>
        <v>11.1</v>
      </c>
      <c r="Z47" s="249" t="str">
        <f>+D47</f>
        <v>¿Existe un plan o programa de mitigación de riesgos con responsables asignados y fechas de cumplimiento?  (Institucional)</v>
      </c>
      <c r="AA47" s="242">
        <f>+E47</f>
        <v>0</v>
      </c>
      <c r="AB47" s="242">
        <f>+V47</f>
        <v>0</v>
      </c>
      <c r="AC47" s="321">
        <v>0</v>
      </c>
      <c r="AD47" s="122">
        <f>(IF(AC47=0,0,IF(AC47=1,25,(IF(AC47=2,50,IF(AC47=3,75,100))))))/100</f>
        <v>0</v>
      </c>
      <c r="AE47" s="327" t="s">
        <v>673</v>
      </c>
    </row>
    <row r="48" spans="1:31" s="12" customFormat="1" ht="19.5" customHeight="1">
      <c r="A48" s="213"/>
      <c r="B48" s="416" t="s">
        <v>94</v>
      </c>
      <c r="C48" s="416"/>
      <c r="D48" s="417"/>
      <c r="E48" s="197">
        <f>AVERAGE(E47:E47)</f>
        <v>0</v>
      </c>
      <c r="F48" s="189"/>
      <c r="G48" s="132">
        <f>AVERAGE(G47:G47)</f>
        <v>0</v>
      </c>
      <c r="H48" s="64"/>
      <c r="I48" s="64"/>
      <c r="J48" s="65"/>
      <c r="K48" s="65"/>
      <c r="L48" s="65"/>
      <c r="M48" s="173"/>
      <c r="O48" s="341"/>
      <c r="P48" s="342"/>
      <c r="Q48" s="342"/>
      <c r="R48" s="342"/>
      <c r="S48" s="342"/>
      <c r="T48" s="342"/>
      <c r="U48" s="342"/>
      <c r="V48" s="197">
        <f>AVERAGE(V47)</f>
        <v>0</v>
      </c>
      <c r="W48" s="343"/>
      <c r="Y48" s="257"/>
      <c r="Z48" s="258"/>
      <c r="AA48" s="197">
        <f>AVERAGE(AA47:AA47)</f>
        <v>0</v>
      </c>
      <c r="AB48" s="197">
        <f>AVERAGE(AB47:AB47)</f>
        <v>0</v>
      </c>
      <c r="AC48" s="197">
        <f>AVERAGE(AC47:AC47)</f>
        <v>0</v>
      </c>
      <c r="AD48" s="132">
        <f>AVERAGE(AD47:AD47)</f>
        <v>0</v>
      </c>
      <c r="AE48" s="259"/>
    </row>
    <row r="49" spans="1:31" s="12" customFormat="1" ht="100.5" customHeight="1">
      <c r="A49" s="422">
        <v>12</v>
      </c>
      <c r="B49" s="394" t="s">
        <v>383</v>
      </c>
      <c r="C49" s="25" t="s">
        <v>16</v>
      </c>
      <c r="D49" s="16" t="s">
        <v>432</v>
      </c>
      <c r="E49" s="207">
        <f>+'Cédula Autoeval'!E48</f>
        <v>1</v>
      </c>
      <c r="F49" s="208" t="str">
        <f>IF(+'Cédula Autoeval'!F48=0," ",+'Cédula Autoeval'!F48)</f>
        <v>Fotografías de páginas de internet en donde se muestra el combate a la corrupción.</v>
      </c>
      <c r="G49" s="122">
        <f>(IF(E49=0,0,IF(E49=1,25,(IF(E49=2,50,IF(E49=3,75,100))))))/100</f>
        <v>0.25</v>
      </c>
      <c r="H49" s="7" t="s">
        <v>206</v>
      </c>
      <c r="I49" s="20" t="s">
        <v>512</v>
      </c>
      <c r="J49" s="20" t="s">
        <v>207</v>
      </c>
      <c r="K49" s="20" t="s">
        <v>208</v>
      </c>
      <c r="L49" s="20" t="s">
        <v>209</v>
      </c>
      <c r="M49" s="165" t="s">
        <v>210</v>
      </c>
      <c r="O49" s="330" t="s">
        <v>650</v>
      </c>
      <c r="P49" s="329" t="s">
        <v>652</v>
      </c>
      <c r="Q49" s="329" t="s">
        <v>645</v>
      </c>
      <c r="R49" s="329" t="s">
        <v>649</v>
      </c>
      <c r="S49" s="329" t="s">
        <v>649</v>
      </c>
      <c r="T49" s="329" t="s">
        <v>649</v>
      </c>
      <c r="U49" s="329" t="s">
        <v>649</v>
      </c>
      <c r="V49" s="329">
        <v>0</v>
      </c>
      <c r="W49" s="320" t="s">
        <v>663</v>
      </c>
      <c r="X49" s="243"/>
      <c r="Y49" s="248" t="str">
        <f aca="true" t="shared" si="9" ref="Y49:AA50">+C49</f>
        <v>12.1</v>
      </c>
      <c r="Z49" s="249" t="str">
        <f t="shared" si="9"/>
        <v>¿El Titular de la Dependencia o entidad realiza periódicamente acciones específicas a favor del combate a la corrupción? (Institucional) </v>
      </c>
      <c r="AA49" s="242">
        <f t="shared" si="9"/>
        <v>1</v>
      </c>
      <c r="AB49" s="242">
        <f>+V49</f>
        <v>0</v>
      </c>
      <c r="AC49" s="321">
        <v>1</v>
      </c>
      <c r="AD49" s="122">
        <f>(IF(AC49=0,0,IF(AC49=1,25,(IF(AC49=2,50,IF(AC49=3,75,100))))))/100</f>
        <v>0.25</v>
      </c>
      <c r="AE49" s="327" t="s">
        <v>673</v>
      </c>
    </row>
    <row r="50" spans="1:31" ht="88.5" customHeight="1">
      <c r="A50" s="422"/>
      <c r="B50" s="395"/>
      <c r="C50" s="27" t="s">
        <v>17</v>
      </c>
      <c r="D50" s="16" t="s">
        <v>386</v>
      </c>
      <c r="E50" s="207">
        <f>+'Cédula Autoeval'!E49</f>
        <v>0</v>
      </c>
      <c r="F50" s="208" t="str">
        <f>IF(+'Cédula Autoeval'!F49=0," ",+'Cédula Autoeval'!F49)</f>
        <v> </v>
      </c>
      <c r="G50" s="122">
        <f>(IF(E50=0,0,IF(E50=1,25,(IF(E50=2,50,IF(E50=3,75,100))))))/100</f>
        <v>0</v>
      </c>
      <c r="H50" s="23" t="s">
        <v>475</v>
      </c>
      <c r="I50" s="20" t="s">
        <v>512</v>
      </c>
      <c r="J50" s="20" t="s">
        <v>211</v>
      </c>
      <c r="K50" s="20" t="s">
        <v>212</v>
      </c>
      <c r="L50" s="20" t="s">
        <v>213</v>
      </c>
      <c r="M50" s="165" t="s">
        <v>214</v>
      </c>
      <c r="O50" s="330" t="s">
        <v>647</v>
      </c>
      <c r="P50" s="329" t="s">
        <v>648</v>
      </c>
      <c r="Q50" s="378" t="s">
        <v>648</v>
      </c>
      <c r="R50" s="378" t="s">
        <v>649</v>
      </c>
      <c r="S50" s="378" t="s">
        <v>649</v>
      </c>
      <c r="T50" s="378" t="s">
        <v>649</v>
      </c>
      <c r="U50" s="378" t="s">
        <v>649</v>
      </c>
      <c r="V50" s="378">
        <v>0</v>
      </c>
      <c r="W50" s="379" t="s">
        <v>646</v>
      </c>
      <c r="X50" s="8"/>
      <c r="Y50" s="248" t="str">
        <f t="shared" si="9"/>
        <v>12.2</v>
      </c>
      <c r="Z50" s="249" t="str">
        <f t="shared" si="9"/>
        <v>¿Los riesgos de corrupción se evalúan periódicamente y son considerados al momento de tomar una decisión? (Procesos) </v>
      </c>
      <c r="AA50" s="242">
        <f t="shared" si="9"/>
        <v>0</v>
      </c>
      <c r="AB50" s="242">
        <f>+V50</f>
        <v>0</v>
      </c>
      <c r="AC50" s="321">
        <v>0</v>
      </c>
      <c r="AD50" s="122">
        <f>(IF(AC50=0,0,IF(AC50=1,25,(IF(AC50=2,50,IF(AC50=3,75,100))))))/100</f>
        <v>0</v>
      </c>
      <c r="AE50" s="327" t="s">
        <v>673</v>
      </c>
    </row>
    <row r="51" spans="1:31" ht="15.75" customHeight="1">
      <c r="A51" s="213"/>
      <c r="B51" s="423" t="s">
        <v>95</v>
      </c>
      <c r="C51" s="423"/>
      <c r="D51" s="424"/>
      <c r="E51" s="197">
        <f>AVERAGE(E49:E50)</f>
        <v>0.5</v>
      </c>
      <c r="F51" s="190"/>
      <c r="G51" s="133">
        <f>AVERAGE(G49:G50)</f>
        <v>0.125</v>
      </c>
      <c r="H51" s="60"/>
      <c r="I51" s="156"/>
      <c r="J51" s="61"/>
      <c r="K51" s="61"/>
      <c r="L51" s="61"/>
      <c r="M51" s="171"/>
      <c r="O51" s="344"/>
      <c r="P51" s="345"/>
      <c r="Q51" s="345"/>
      <c r="R51" s="345"/>
      <c r="S51" s="345"/>
      <c r="T51" s="345"/>
      <c r="U51" s="345"/>
      <c r="V51" s="275">
        <f>AVERAGE(V49:V50)</f>
        <v>0</v>
      </c>
      <c r="W51" s="346"/>
      <c r="Y51" s="225"/>
      <c r="Z51" s="323"/>
      <c r="AA51" s="197">
        <f>AVERAGE(AA49:AA50)</f>
        <v>0.5</v>
      </c>
      <c r="AB51" s="197">
        <f>AVERAGE(AB49:AB50)</f>
        <v>0</v>
      </c>
      <c r="AC51" s="197">
        <f>AVERAGE(AC49:AC50)</f>
        <v>0.5</v>
      </c>
      <c r="AD51" s="132">
        <f>AVERAGE(AD49:AD50)</f>
        <v>0.125</v>
      </c>
      <c r="AE51" s="226"/>
    </row>
    <row r="52" spans="1:31" ht="21.75" customHeight="1" thickBot="1">
      <c r="A52" s="427" t="s">
        <v>96</v>
      </c>
      <c r="B52" s="427"/>
      <c r="C52" s="427"/>
      <c r="D52" s="428"/>
      <c r="E52" s="198">
        <f>+AVERAGE(E51,E48,E46,E44)</f>
        <v>0.375</v>
      </c>
      <c r="F52" s="191"/>
      <c r="G52" s="134">
        <f>+AVERAGE(G51,G48,G46,G44)</f>
        <v>0.09375</v>
      </c>
      <c r="H52" s="38"/>
      <c r="I52" s="157"/>
      <c r="J52" s="39"/>
      <c r="K52" s="39"/>
      <c r="L52" s="39"/>
      <c r="M52" s="174"/>
      <c r="O52" s="347"/>
      <c r="P52" s="348"/>
      <c r="Q52" s="348"/>
      <c r="R52" s="348"/>
      <c r="S52" s="348"/>
      <c r="T52" s="348"/>
      <c r="U52" s="348"/>
      <c r="V52" s="276">
        <f>+AVERAGE(V51,V48,V46,V44)</f>
        <v>0</v>
      </c>
      <c r="W52" s="349"/>
      <c r="Y52" s="263"/>
      <c r="Z52" s="264"/>
      <c r="AA52" s="198">
        <f>+AVERAGE(AA51,AA48,AA46,AA44)</f>
        <v>0.375</v>
      </c>
      <c r="AB52" s="198">
        <f>+AVERAGE(AB51,AB48,AB46,AB44)</f>
        <v>0</v>
      </c>
      <c r="AC52" s="198">
        <f>+AVERAGE(AC51,AC48,AC46,AC44)</f>
        <v>0.125</v>
      </c>
      <c r="AD52" s="134">
        <f>+AVERAGE(AD51,AD48,AD46,AD44)</f>
        <v>0.03125</v>
      </c>
      <c r="AE52" s="226"/>
    </row>
    <row r="53" spans="1:31" s="6" customFormat="1" ht="24.75" customHeight="1" thickBot="1">
      <c r="A53" s="429" t="s">
        <v>522</v>
      </c>
      <c r="B53" s="430"/>
      <c r="C53" s="430"/>
      <c r="D53" s="430"/>
      <c r="E53" s="430"/>
      <c r="F53" s="430"/>
      <c r="G53" s="430"/>
      <c r="H53" s="430"/>
      <c r="I53" s="430"/>
      <c r="J53" s="430"/>
      <c r="K53" s="430"/>
      <c r="L53" s="430"/>
      <c r="M53" s="431"/>
      <c r="O53" s="465" t="s">
        <v>522</v>
      </c>
      <c r="P53" s="466"/>
      <c r="Q53" s="466"/>
      <c r="R53" s="466"/>
      <c r="S53" s="466"/>
      <c r="T53" s="466"/>
      <c r="U53" s="466"/>
      <c r="V53" s="466"/>
      <c r="W53" s="467"/>
      <c r="Y53" s="457" t="s">
        <v>522</v>
      </c>
      <c r="Z53" s="458"/>
      <c r="AA53" s="458"/>
      <c r="AB53" s="458"/>
      <c r="AC53" s="458"/>
      <c r="AD53" s="458"/>
      <c r="AE53" s="459"/>
    </row>
    <row r="54" spans="1:31" s="6" customFormat="1" ht="120.75" customHeight="1">
      <c r="A54" s="76">
        <v>13</v>
      </c>
      <c r="B54" s="33" t="s">
        <v>483</v>
      </c>
      <c r="C54" s="32" t="s">
        <v>20</v>
      </c>
      <c r="D54" s="33" t="s">
        <v>433</v>
      </c>
      <c r="E54" s="207">
        <f>+'Cédula Autoeval'!E53</f>
        <v>1</v>
      </c>
      <c r="F54" s="208" t="str">
        <f>IF(+'Cédula Autoeval'!F53=0," ",+'Cédula Autoeval'!F53)</f>
        <v>Proyecto Sistema para la Coordinación de Peritos, en donde se identifican procesos susceptibles.</v>
      </c>
      <c r="G54" s="122">
        <f>(IF(E54=0,0,IF(E54=1,25,(IF(E54=2,50,IF(E54=3,75,100))))))/100</f>
        <v>0.25</v>
      </c>
      <c r="H54" s="34" t="s">
        <v>527</v>
      </c>
      <c r="I54" s="163" t="s">
        <v>512</v>
      </c>
      <c r="J54" s="163" t="s">
        <v>518</v>
      </c>
      <c r="K54" s="163" t="s">
        <v>526</v>
      </c>
      <c r="L54" s="163" t="s">
        <v>519</v>
      </c>
      <c r="M54" s="175" t="s">
        <v>528</v>
      </c>
      <c r="O54" s="330" t="s">
        <v>650</v>
      </c>
      <c r="P54" s="329" t="s">
        <v>652</v>
      </c>
      <c r="Q54" s="329" t="s">
        <v>645</v>
      </c>
      <c r="R54" s="335" t="s">
        <v>656</v>
      </c>
      <c r="S54" s="335" t="s">
        <v>657</v>
      </c>
      <c r="T54" s="335" t="s">
        <v>658</v>
      </c>
      <c r="U54" s="335" t="s">
        <v>579</v>
      </c>
      <c r="V54" s="329">
        <v>1</v>
      </c>
      <c r="W54" s="320" t="s">
        <v>664</v>
      </c>
      <c r="X54" s="244"/>
      <c r="Y54" s="248" t="str">
        <f>+C54</f>
        <v>13.1</v>
      </c>
      <c r="Z54" s="249" t="str">
        <f>+D54</f>
        <v>¿Existen planes, procesos o proyectos que sirvan para identificar y/o evaluar las necesidades de utilizar las TICs Tecnologías de Información y comunicación?  (institucional) </v>
      </c>
      <c r="AA54" s="250">
        <f>+E54</f>
        <v>1</v>
      </c>
      <c r="AB54" s="250">
        <f>+V54</f>
        <v>1</v>
      </c>
      <c r="AC54" s="319">
        <v>1</v>
      </c>
      <c r="AD54" s="281">
        <f>(IF(AC54=0,0,IF(AC54=1,25,(IF(AC54=2,50,IF(AC54=3,75,100))))))/100</f>
        <v>0.25</v>
      </c>
      <c r="AE54" s="327" t="s">
        <v>673</v>
      </c>
    </row>
    <row r="55" spans="1:31" s="6" customFormat="1" ht="16.5" customHeight="1">
      <c r="A55" s="66"/>
      <c r="B55" s="382" t="s">
        <v>97</v>
      </c>
      <c r="C55" s="382"/>
      <c r="D55" s="383"/>
      <c r="E55" s="269">
        <f>AVERAGE(E54:E54)</f>
        <v>1</v>
      </c>
      <c r="F55" s="270"/>
      <c r="G55" s="271">
        <f>AVERAGE(G54:G54)</f>
        <v>0.25</v>
      </c>
      <c r="H55" s="67"/>
      <c r="I55" s="158"/>
      <c r="J55" s="68"/>
      <c r="K55" s="68"/>
      <c r="L55" s="68"/>
      <c r="M55" s="176"/>
      <c r="O55" s="350"/>
      <c r="P55" s="351"/>
      <c r="Q55" s="351"/>
      <c r="R55" s="351"/>
      <c r="S55" s="351"/>
      <c r="T55" s="351"/>
      <c r="U55" s="351"/>
      <c r="V55" s="333">
        <f>AVERAGE(V54)</f>
        <v>1</v>
      </c>
      <c r="W55" s="352"/>
      <c r="Y55" s="227"/>
      <c r="Z55" s="328"/>
      <c r="AA55" s="279">
        <f>AVERAGE(AA54:AA54)</f>
        <v>1</v>
      </c>
      <c r="AB55" s="279">
        <f>AVERAGE(AB54:AB54)</f>
        <v>1</v>
      </c>
      <c r="AC55" s="279">
        <f>AVERAGE(AC54:AC54)</f>
        <v>1</v>
      </c>
      <c r="AD55" s="280">
        <f>AVERAGE(AD54:AD54)</f>
        <v>0.25</v>
      </c>
      <c r="AE55" s="228"/>
    </row>
    <row r="56" spans="1:31" s="6" customFormat="1" ht="87" customHeight="1">
      <c r="A56" s="81">
        <v>14</v>
      </c>
      <c r="B56" s="17" t="s">
        <v>384</v>
      </c>
      <c r="C56" s="217" t="s">
        <v>21</v>
      </c>
      <c r="D56" s="17" t="s">
        <v>385</v>
      </c>
      <c r="E56" s="207">
        <f>+'Cédula Autoeval'!E55</f>
        <v>1</v>
      </c>
      <c r="F56" s="208" t="str">
        <f>IF(+'Cédula Autoeval'!F55=0," ",+'Cédula Autoeval'!F55)</f>
        <v>Procesos identificados, evidencia de metas y objetivos por proceso con responsables,diagnósticos, procedimientos.</v>
      </c>
      <c r="G56" s="122">
        <f>(IF(E56=0,0,IF(E56=1,25,(IF(E56=2,50,IF(E56=3,75,100))))))/100</f>
        <v>0.25</v>
      </c>
      <c r="H56" s="24" t="s">
        <v>216</v>
      </c>
      <c r="I56" s="20" t="s">
        <v>512</v>
      </c>
      <c r="J56" s="20" t="s">
        <v>215</v>
      </c>
      <c r="K56" s="20" t="s">
        <v>430</v>
      </c>
      <c r="L56" s="20" t="s">
        <v>431</v>
      </c>
      <c r="M56" s="165" t="s">
        <v>217</v>
      </c>
      <c r="O56" s="330" t="s">
        <v>650</v>
      </c>
      <c r="P56" s="329" t="s">
        <v>652</v>
      </c>
      <c r="Q56" s="329" t="s">
        <v>645</v>
      </c>
      <c r="R56" s="335" t="s">
        <v>656</v>
      </c>
      <c r="S56" s="335" t="s">
        <v>657</v>
      </c>
      <c r="T56" s="335" t="s">
        <v>658</v>
      </c>
      <c r="U56" s="335" t="s">
        <v>579</v>
      </c>
      <c r="V56" s="329">
        <v>1</v>
      </c>
      <c r="W56" s="320" t="s">
        <v>646</v>
      </c>
      <c r="X56" s="244"/>
      <c r="Y56" s="248" t="str">
        <f>+C56</f>
        <v>14.1</v>
      </c>
      <c r="Z56" s="249" t="str">
        <f>+D56</f>
        <v>¿La Dependencia o Entidad cuenta con actividades de control claramente definidas en cada proceso, para cumplir con las metas comprometidas con base en el presupuesto asignado del ejercicio fiscal? (Procesos)</v>
      </c>
      <c r="AA56" s="250">
        <f>+E56</f>
        <v>1</v>
      </c>
      <c r="AB56" s="250">
        <f>+V56</f>
        <v>1</v>
      </c>
      <c r="AC56" s="319">
        <v>1</v>
      </c>
      <c r="AD56" s="281">
        <f>(IF(AC56=0,0,IF(AC56=1,25,(IF(AC56=2,50,IF(AC56=3,75,100))))))/100</f>
        <v>0.25</v>
      </c>
      <c r="AE56" s="327" t="s">
        <v>673</v>
      </c>
    </row>
    <row r="57" spans="1:31" ht="18" customHeight="1">
      <c r="A57" s="66"/>
      <c r="B57" s="382" t="s">
        <v>102</v>
      </c>
      <c r="C57" s="382"/>
      <c r="D57" s="383"/>
      <c r="E57" s="269">
        <f>AVERAGE(E56:E56)</f>
        <v>1</v>
      </c>
      <c r="F57" s="270"/>
      <c r="G57" s="271">
        <f>AVERAGE(G56:G56)</f>
        <v>0.25</v>
      </c>
      <c r="H57" s="67"/>
      <c r="I57" s="158"/>
      <c r="J57" s="68"/>
      <c r="K57" s="68"/>
      <c r="L57" s="68"/>
      <c r="M57" s="176"/>
      <c r="O57" s="353"/>
      <c r="P57" s="332"/>
      <c r="Q57" s="332"/>
      <c r="R57" s="332"/>
      <c r="S57" s="332"/>
      <c r="T57" s="332"/>
      <c r="U57" s="332"/>
      <c r="V57" s="333">
        <f>AVERAGE(V56)</f>
        <v>1</v>
      </c>
      <c r="W57" s="354"/>
      <c r="Y57" s="223"/>
      <c r="Z57" s="322"/>
      <c r="AA57" s="279">
        <f>AVERAGE(AA56:AA56)</f>
        <v>1</v>
      </c>
      <c r="AB57" s="279">
        <f>AVERAGE(AB56:AB56)</f>
        <v>1</v>
      </c>
      <c r="AC57" s="279">
        <f>AVERAGE(AC56:AC56)</f>
        <v>1</v>
      </c>
      <c r="AD57" s="280">
        <f>AVERAGE(AD56:AD56)</f>
        <v>0.25</v>
      </c>
      <c r="AE57" s="224"/>
    </row>
    <row r="58" spans="1:31" ht="82.5" customHeight="1">
      <c r="A58" s="381">
        <v>15</v>
      </c>
      <c r="B58" s="384" t="s">
        <v>387</v>
      </c>
      <c r="C58" s="27" t="s">
        <v>22</v>
      </c>
      <c r="D58" s="16" t="s">
        <v>585</v>
      </c>
      <c r="E58" s="207">
        <f>+'Cédula Autoeval'!E57</f>
        <v>3</v>
      </c>
      <c r="F58" s="208" t="str">
        <f>IF(+'Cédula Autoeval'!F57=0," ",+'Cédula Autoeval'!F57)</f>
        <v>MIR, POAs firmados, requerimientos de elaboración y/o avances de metas y objetivos, elementos de revisión y retroalimentación de resultados.</v>
      </c>
      <c r="G58" s="122">
        <f>(IF(E58=0,0,IF(E58=1,25,(IF(E58=2,50,IF(E58=3,75,100))))))/100</f>
        <v>0.75</v>
      </c>
      <c r="H58" s="7" t="s">
        <v>529</v>
      </c>
      <c r="I58" s="20" t="s">
        <v>512</v>
      </c>
      <c r="J58" s="20" t="s">
        <v>503</v>
      </c>
      <c r="K58" s="20" t="s">
        <v>502</v>
      </c>
      <c r="L58" s="20" t="s">
        <v>504</v>
      </c>
      <c r="M58" s="165" t="s">
        <v>218</v>
      </c>
      <c r="O58" s="330" t="s">
        <v>650</v>
      </c>
      <c r="P58" s="329" t="s">
        <v>652</v>
      </c>
      <c r="Q58" s="329" t="s">
        <v>645</v>
      </c>
      <c r="R58" s="335" t="s">
        <v>656</v>
      </c>
      <c r="S58" s="335" t="s">
        <v>657</v>
      </c>
      <c r="T58" s="335" t="s">
        <v>658</v>
      </c>
      <c r="U58" s="335" t="s">
        <v>579</v>
      </c>
      <c r="V58" s="329">
        <v>3</v>
      </c>
      <c r="W58" s="320" t="s">
        <v>646</v>
      </c>
      <c r="Y58" s="248" t="str">
        <f aca="true" t="shared" si="10" ref="Y58:AA59">+C58</f>
        <v>15.1</v>
      </c>
      <c r="Z58" s="249" t="str">
        <f t="shared" si="10"/>
        <v>¿El Titular de la Dependencia o Entidad se asegura que las áreas formulen actividades congruentes con sus programas operativos (PbR, Presupuesto Basado en Resultados)?  (Institucional) </v>
      </c>
      <c r="AA58" s="250">
        <f t="shared" si="10"/>
        <v>3</v>
      </c>
      <c r="AB58" s="250">
        <f>+V58</f>
        <v>3</v>
      </c>
      <c r="AC58" s="319">
        <v>3</v>
      </c>
      <c r="AD58" s="281">
        <f>(IF(AC58=0,0,IF(AC58=1,25,(IF(AC58=2,50,IF(AC58=3,75,100))))))/100</f>
        <v>0.75</v>
      </c>
      <c r="AE58" s="327" t="s">
        <v>673</v>
      </c>
    </row>
    <row r="59" spans="1:31" ht="105.75" customHeight="1">
      <c r="A59" s="381"/>
      <c r="B59" s="384"/>
      <c r="C59" s="27" t="s">
        <v>23</v>
      </c>
      <c r="D59" s="16" t="s">
        <v>435</v>
      </c>
      <c r="E59" s="207">
        <f>+'Cédula Autoeval'!E58</f>
        <v>4</v>
      </c>
      <c r="F59" s="208" t="str">
        <f>IF(+'Cédula Autoeval'!F58=0," ",+'Cédula Autoeval'!F58)</f>
        <v>MIR, POAs firmados, requerimientos de elaboración y/o avances de metas y objetivos, elementos de revisión y retroalimentación de resultados.</v>
      </c>
      <c r="G59" s="122">
        <f>(IF(E59=0,0,IF(E59=1,25,(IF(E59=2,50,IF(E59=3,75,100))))))/100</f>
        <v>1</v>
      </c>
      <c r="H59" s="7" t="s">
        <v>223</v>
      </c>
      <c r="I59" s="20" t="s">
        <v>512</v>
      </c>
      <c r="J59" s="20" t="s">
        <v>219</v>
      </c>
      <c r="K59" s="20" t="s">
        <v>220</v>
      </c>
      <c r="L59" s="20" t="s">
        <v>221</v>
      </c>
      <c r="M59" s="165" t="s">
        <v>222</v>
      </c>
      <c r="O59" s="330" t="s">
        <v>650</v>
      </c>
      <c r="P59" s="329" t="s">
        <v>652</v>
      </c>
      <c r="Q59" s="329" t="s">
        <v>645</v>
      </c>
      <c r="R59" s="335" t="s">
        <v>656</v>
      </c>
      <c r="S59" s="335" t="s">
        <v>657</v>
      </c>
      <c r="T59" s="335" t="s">
        <v>658</v>
      </c>
      <c r="U59" s="335" t="s">
        <v>579</v>
      </c>
      <c r="V59" s="329">
        <v>4</v>
      </c>
      <c r="W59" s="320" t="s">
        <v>665</v>
      </c>
      <c r="Y59" s="248" t="str">
        <f t="shared" si="10"/>
        <v>15.2</v>
      </c>
      <c r="Z59" s="249" t="str">
        <f t="shared" si="10"/>
        <v>¿El Titular de la Dependencia o Entidad se asegura que las áreas evalúen y cumplan con las metas establecidas en sus programas operativos (PbR)? (Institucional) </v>
      </c>
      <c r="AA59" s="250">
        <f t="shared" si="10"/>
        <v>4</v>
      </c>
      <c r="AB59" s="250">
        <f>+V59</f>
        <v>4</v>
      </c>
      <c r="AC59" s="319">
        <v>4</v>
      </c>
      <c r="AD59" s="281">
        <f>(IF(AC59=0,0,IF(AC59=1,25,(IF(AC59=2,50,IF(AC59=3,75,100))))))/100</f>
        <v>1</v>
      </c>
      <c r="AE59" s="327" t="s">
        <v>673</v>
      </c>
    </row>
    <row r="60" spans="1:31" ht="18" customHeight="1">
      <c r="A60" s="66"/>
      <c r="B60" s="382" t="s">
        <v>103</v>
      </c>
      <c r="C60" s="382"/>
      <c r="D60" s="383"/>
      <c r="E60" s="269">
        <f>AVERAGE(E58:E59)</f>
        <v>3.5</v>
      </c>
      <c r="F60" s="270"/>
      <c r="G60" s="271">
        <f>AVERAGE(G58:G59)</f>
        <v>0.875</v>
      </c>
      <c r="H60" s="67"/>
      <c r="I60" s="158"/>
      <c r="J60" s="68"/>
      <c r="K60" s="68"/>
      <c r="L60" s="68"/>
      <c r="M60" s="176"/>
      <c r="O60" s="353"/>
      <c r="P60" s="332"/>
      <c r="Q60" s="332"/>
      <c r="R60" s="332"/>
      <c r="S60" s="332"/>
      <c r="T60" s="332"/>
      <c r="U60" s="332"/>
      <c r="V60" s="333">
        <f>AVERAGE(V58:V59)</f>
        <v>3.5</v>
      </c>
      <c r="W60" s="354"/>
      <c r="Y60" s="233"/>
      <c r="Z60" s="234"/>
      <c r="AA60" s="279">
        <f>AVERAGE(AA58:AA59)</f>
        <v>3.5</v>
      </c>
      <c r="AB60" s="273">
        <f>AVERAGE(AB58:AB59)</f>
        <v>3.5</v>
      </c>
      <c r="AC60" s="279">
        <f>AVERAGE(AC58:AC59)</f>
        <v>3.5</v>
      </c>
      <c r="AD60" s="280">
        <f>AVERAGE(AD58:AD59)</f>
        <v>0.875</v>
      </c>
      <c r="AE60" s="235"/>
    </row>
    <row r="61" spans="1:31" ht="86.25" customHeight="1">
      <c r="A61" s="210">
        <v>16</v>
      </c>
      <c r="B61" s="16" t="s">
        <v>388</v>
      </c>
      <c r="C61" s="27" t="s">
        <v>24</v>
      </c>
      <c r="D61" s="16" t="s">
        <v>389</v>
      </c>
      <c r="E61" s="207">
        <f>+'Cédula Autoeval'!E60</f>
        <v>0</v>
      </c>
      <c r="F61" s="208" t="str">
        <f>IF(+'Cédula Autoeval'!F60=0," ",+'Cédula Autoeval'!F60)</f>
        <v> </v>
      </c>
      <c r="G61" s="122">
        <f>(IF(E61=0,0,IF(E61=1,25,(IF(E61=2,50,IF(E61=3,75,100))))))/100</f>
        <v>0</v>
      </c>
      <c r="H61" s="7" t="s">
        <v>224</v>
      </c>
      <c r="I61" s="20" t="s">
        <v>512</v>
      </c>
      <c r="J61" s="20" t="s">
        <v>225</v>
      </c>
      <c r="K61" s="20" t="s">
        <v>226</v>
      </c>
      <c r="L61" s="20" t="s">
        <v>227</v>
      </c>
      <c r="M61" s="165" t="s">
        <v>228</v>
      </c>
      <c r="O61" s="330" t="s">
        <v>647</v>
      </c>
      <c r="P61" s="329" t="s">
        <v>648</v>
      </c>
      <c r="Q61" s="378" t="s">
        <v>648</v>
      </c>
      <c r="R61" s="378" t="s">
        <v>649</v>
      </c>
      <c r="S61" s="378" t="s">
        <v>649</v>
      </c>
      <c r="T61" s="378" t="s">
        <v>649</v>
      </c>
      <c r="U61" s="378" t="s">
        <v>649</v>
      </c>
      <c r="V61" s="378">
        <v>0</v>
      </c>
      <c r="W61" s="378" t="s">
        <v>646</v>
      </c>
      <c r="Y61" s="248" t="str">
        <f>+C61</f>
        <v>16.1</v>
      </c>
      <c r="Z61" s="249" t="str">
        <f>+D61</f>
        <v>¿La Dependencia o Entidad cuenta con estándares de calidad, resultados, servicio o desempeño, establecidos para la ejecución de los procesos?  (Procesos)</v>
      </c>
      <c r="AA61" s="250">
        <f>+E61</f>
        <v>0</v>
      </c>
      <c r="AB61" s="250">
        <f>+V61</f>
        <v>0</v>
      </c>
      <c r="AC61" s="319">
        <v>0</v>
      </c>
      <c r="AD61" s="281">
        <f>(IF(AC61=0,0,IF(AC61=1,25,(IF(AC61=2,50,IF(AC61=3,75,100))))))/100</f>
        <v>0</v>
      </c>
      <c r="AE61" s="327" t="s">
        <v>673</v>
      </c>
    </row>
    <row r="62" spans="1:31" ht="20.25" customHeight="1">
      <c r="A62" s="66"/>
      <c r="B62" s="382" t="s">
        <v>104</v>
      </c>
      <c r="C62" s="382"/>
      <c r="D62" s="383"/>
      <c r="E62" s="269">
        <f>AVERAGE(E61:E61)</f>
        <v>0</v>
      </c>
      <c r="F62" s="270"/>
      <c r="G62" s="271">
        <f>AVERAGE(G61:G61)</f>
        <v>0</v>
      </c>
      <c r="H62" s="67"/>
      <c r="I62" s="158"/>
      <c r="J62" s="68"/>
      <c r="K62" s="68"/>
      <c r="L62" s="68"/>
      <c r="M62" s="176"/>
      <c r="O62" s="353"/>
      <c r="P62" s="332"/>
      <c r="Q62" s="332"/>
      <c r="R62" s="332"/>
      <c r="S62" s="332"/>
      <c r="T62" s="332"/>
      <c r="U62" s="332"/>
      <c r="V62" s="333">
        <f>AVERAGE(V61)</f>
        <v>0</v>
      </c>
      <c r="W62" s="354"/>
      <c r="Y62" s="233"/>
      <c r="Z62" s="234"/>
      <c r="AA62" s="279">
        <f>AVERAGE(AA61:AA61)</f>
        <v>0</v>
      </c>
      <c r="AB62" s="279">
        <f>AVERAGE(AB61:AB61)</f>
        <v>0</v>
      </c>
      <c r="AC62" s="279">
        <f>AVERAGE(AC61:AC61)</f>
        <v>0</v>
      </c>
      <c r="AD62" s="280">
        <f>AVERAGE(AD61:AD61)</f>
        <v>0</v>
      </c>
      <c r="AE62" s="235"/>
    </row>
    <row r="63" spans="1:31" ht="113.25" customHeight="1">
      <c r="A63" s="210">
        <v>17</v>
      </c>
      <c r="B63" s="16" t="s">
        <v>487</v>
      </c>
      <c r="C63" s="29" t="s">
        <v>71</v>
      </c>
      <c r="D63" s="14" t="s">
        <v>436</v>
      </c>
      <c r="E63" s="207">
        <f>+'Cédula Autoeval'!E62</f>
        <v>2</v>
      </c>
      <c r="F63" s="208" t="str">
        <f>IF(+'Cédula Autoeval'!F62=0," ",+'Cédula Autoeval'!F62)</f>
        <v>Oficios sobre observaciones atendidas y/o solventadas de uno de los programas que se atienden en esta Secretaría, en tiempo y forma.</v>
      </c>
      <c r="G63" s="122">
        <f>(IF(E63=0,0,IF(E63=1,25,(IF(E63=2,50,IF(E63=3,75,100))))))/100</f>
        <v>0.5</v>
      </c>
      <c r="H63" s="7" t="s">
        <v>233</v>
      </c>
      <c r="I63" s="20" t="s">
        <v>512</v>
      </c>
      <c r="J63" s="20" t="s">
        <v>229</v>
      </c>
      <c r="K63" s="20" t="s">
        <v>230</v>
      </c>
      <c r="L63" s="20" t="s">
        <v>231</v>
      </c>
      <c r="M63" s="165" t="s">
        <v>232</v>
      </c>
      <c r="O63" s="330" t="s">
        <v>650</v>
      </c>
      <c r="P63" s="329" t="s">
        <v>652</v>
      </c>
      <c r="Q63" s="329" t="s">
        <v>645</v>
      </c>
      <c r="R63" s="378" t="s">
        <v>649</v>
      </c>
      <c r="S63" s="378" t="s">
        <v>649</v>
      </c>
      <c r="T63" s="378" t="s">
        <v>649</v>
      </c>
      <c r="U63" s="378" t="s">
        <v>649</v>
      </c>
      <c r="V63" s="378">
        <v>0</v>
      </c>
      <c r="W63" s="320" t="s">
        <v>666</v>
      </c>
      <c r="Y63" s="248" t="str">
        <f>+C63</f>
        <v>17.1</v>
      </c>
      <c r="Z63" s="249" t="str">
        <f>+D63</f>
        <v>¿Se cuenta con mecanismos para identificar y atender la causa raíz de observaciones de fiscalización realizadas a los procesos institucionales?  (Institucional) </v>
      </c>
      <c r="AA63" s="250">
        <f>+E63</f>
        <v>2</v>
      </c>
      <c r="AB63" s="250">
        <f>+V63</f>
        <v>0</v>
      </c>
      <c r="AC63" s="319">
        <v>1</v>
      </c>
      <c r="AD63" s="281">
        <f>(IF(AC63=0,0,IF(AC63=1,25,(IF(AC63=2,50,IF(AC63=3,75,100))))))/100</f>
        <v>0.25</v>
      </c>
      <c r="AE63" s="327" t="s">
        <v>673</v>
      </c>
    </row>
    <row r="64" spans="1:31" ht="20.25" customHeight="1">
      <c r="A64" s="66"/>
      <c r="B64" s="382" t="s">
        <v>105</v>
      </c>
      <c r="C64" s="382"/>
      <c r="D64" s="383"/>
      <c r="E64" s="269">
        <f>AVERAGE(E63:E63)</f>
        <v>2</v>
      </c>
      <c r="F64" s="270"/>
      <c r="G64" s="271">
        <f>AVERAGE(G63:G63)</f>
        <v>0.5</v>
      </c>
      <c r="H64" s="67"/>
      <c r="I64" s="158"/>
      <c r="J64" s="68"/>
      <c r="K64" s="68"/>
      <c r="L64" s="68"/>
      <c r="M64" s="176"/>
      <c r="O64" s="353"/>
      <c r="P64" s="332"/>
      <c r="Q64" s="332"/>
      <c r="R64" s="332"/>
      <c r="S64" s="332"/>
      <c r="T64" s="332"/>
      <c r="U64" s="332"/>
      <c r="V64" s="333">
        <f>AVERAGE(V63)</f>
        <v>0</v>
      </c>
      <c r="W64" s="354"/>
      <c r="Y64" s="233"/>
      <c r="Z64" s="234"/>
      <c r="AA64" s="279">
        <f>AVERAGE(AA63:AA63)</f>
        <v>2</v>
      </c>
      <c r="AB64" s="279">
        <f>AVERAGE(AB63:AB63)</f>
        <v>0</v>
      </c>
      <c r="AC64" s="279">
        <f>AVERAGE(AC63:AC63)</f>
        <v>1</v>
      </c>
      <c r="AD64" s="280">
        <f>AVERAGE(AD63:AD63)</f>
        <v>0.25</v>
      </c>
      <c r="AE64" s="235"/>
    </row>
    <row r="65" spans="1:31" ht="104.25" customHeight="1">
      <c r="A65" s="210">
        <v>18</v>
      </c>
      <c r="B65" s="16" t="s">
        <v>390</v>
      </c>
      <c r="C65" s="29" t="s">
        <v>72</v>
      </c>
      <c r="D65" s="14" t="s">
        <v>437</v>
      </c>
      <c r="E65" s="207">
        <f>+'Cédula Autoeval'!E64</f>
        <v>0</v>
      </c>
      <c r="F65" s="208" t="str">
        <f>IF(+'Cédula Autoeval'!F64=0," ",+'Cédula Autoeval'!F64)</f>
        <v> </v>
      </c>
      <c r="G65" s="122">
        <f>(IF(E65=0,0,IF(E65=1,25,(IF(E65=2,50,IF(E65=3,75,100))))))/100</f>
        <v>0</v>
      </c>
      <c r="H65" s="7" t="s">
        <v>323</v>
      </c>
      <c r="I65" s="20" t="s">
        <v>512</v>
      </c>
      <c r="J65" s="20" t="s">
        <v>234</v>
      </c>
      <c r="K65" s="20" t="s">
        <v>235</v>
      </c>
      <c r="L65" s="20" t="s">
        <v>236</v>
      </c>
      <c r="M65" s="165" t="s">
        <v>237</v>
      </c>
      <c r="O65" s="330" t="s">
        <v>647</v>
      </c>
      <c r="P65" s="378" t="s">
        <v>648</v>
      </c>
      <c r="Q65" s="378" t="s">
        <v>648</v>
      </c>
      <c r="R65" s="378" t="s">
        <v>649</v>
      </c>
      <c r="S65" s="378" t="s">
        <v>649</v>
      </c>
      <c r="T65" s="378" t="s">
        <v>649</v>
      </c>
      <c r="U65" s="378" t="s">
        <v>649</v>
      </c>
      <c r="V65" s="378">
        <v>0</v>
      </c>
      <c r="W65" s="320"/>
      <c r="Y65" s="248" t="str">
        <f>+C65</f>
        <v>18.1</v>
      </c>
      <c r="Z65" s="249" t="str">
        <f>+D65</f>
        <v>¿Se identifican y atienden en los procesos institucionales la causa raíz de las debilidades de control interno detectadas?  (Institucional) </v>
      </c>
      <c r="AA65" s="250">
        <f>+E65</f>
        <v>0</v>
      </c>
      <c r="AB65" s="250">
        <f>+V65</f>
        <v>0</v>
      </c>
      <c r="AC65" s="319">
        <v>0</v>
      </c>
      <c r="AD65" s="281">
        <f>(IF(AC65=0,0,IF(AC65=1,25,(IF(AC65=2,50,IF(AC65=3,75,100))))))/100</f>
        <v>0</v>
      </c>
      <c r="AE65" s="327" t="s">
        <v>673</v>
      </c>
    </row>
    <row r="66" spans="1:31" ht="18" customHeight="1" thickBot="1">
      <c r="A66" s="66"/>
      <c r="B66" s="382" t="s">
        <v>106</v>
      </c>
      <c r="C66" s="382"/>
      <c r="D66" s="383"/>
      <c r="E66" s="269">
        <f>AVERAGE(E65:E65)</f>
        <v>0</v>
      </c>
      <c r="F66" s="270"/>
      <c r="G66" s="271">
        <f>AVERAGE(G65:G65)</f>
        <v>0</v>
      </c>
      <c r="H66" s="67"/>
      <c r="I66" s="158"/>
      <c r="J66" s="68"/>
      <c r="K66" s="68"/>
      <c r="L66" s="68"/>
      <c r="M66" s="176"/>
      <c r="O66" s="353"/>
      <c r="P66" s="332"/>
      <c r="Q66" s="332"/>
      <c r="R66" s="332"/>
      <c r="S66" s="332"/>
      <c r="T66" s="332"/>
      <c r="U66" s="332"/>
      <c r="V66" s="333">
        <f>AVERAGE(V65)</f>
        <v>0</v>
      </c>
      <c r="W66" s="354"/>
      <c r="Y66" s="233"/>
      <c r="Z66" s="234"/>
      <c r="AA66" s="279">
        <f>AVERAGE(AA65:AA65)</f>
        <v>0</v>
      </c>
      <c r="AB66" s="279">
        <f>AVERAGE(AB65:AB65)</f>
        <v>0</v>
      </c>
      <c r="AC66" s="279">
        <f>AVERAGE(AC65:AC65)</f>
        <v>0</v>
      </c>
      <c r="AD66" s="280">
        <f>AVERAGE(AD65:AD65)</f>
        <v>0</v>
      </c>
      <c r="AE66" s="235"/>
    </row>
    <row r="67" spans="1:31" ht="60" customHeight="1">
      <c r="A67" s="381">
        <v>19</v>
      </c>
      <c r="B67" s="384" t="s">
        <v>391</v>
      </c>
      <c r="C67" s="27" t="s">
        <v>37</v>
      </c>
      <c r="D67" s="16" t="s">
        <v>586</v>
      </c>
      <c r="E67" s="207">
        <f>+'Cédula Autoeval'!E66</f>
        <v>3</v>
      </c>
      <c r="F67" s="208" t="str">
        <f>IF(+'Cédula Autoeval'!F66=0," ",+'Cédula Autoeval'!F66)</f>
        <v>Presentación en power point sobre simulacro de sismo</v>
      </c>
      <c r="G67" s="122">
        <f>(IF(E67=0,0,IF(E67=1,25,(IF(E67=2,50,IF(E67=3,75,100))))))/100</f>
        <v>0.75</v>
      </c>
      <c r="H67" s="7" t="s">
        <v>238</v>
      </c>
      <c r="I67" s="20" t="s">
        <v>512</v>
      </c>
      <c r="J67" s="20" t="s">
        <v>587</v>
      </c>
      <c r="K67" s="20" t="s">
        <v>588</v>
      </c>
      <c r="L67" s="20" t="s">
        <v>589</v>
      </c>
      <c r="M67" s="164" t="s">
        <v>590</v>
      </c>
      <c r="O67" s="330" t="s">
        <v>650</v>
      </c>
      <c r="P67" s="329" t="s">
        <v>652</v>
      </c>
      <c r="Q67" s="329" t="s">
        <v>645</v>
      </c>
      <c r="R67" s="335" t="s">
        <v>656</v>
      </c>
      <c r="S67" s="335" t="s">
        <v>657</v>
      </c>
      <c r="T67" s="335" t="s">
        <v>658</v>
      </c>
      <c r="U67" s="335" t="s">
        <v>579</v>
      </c>
      <c r="V67" s="329">
        <v>3</v>
      </c>
      <c r="W67" s="320" t="s">
        <v>646</v>
      </c>
      <c r="Y67" s="248" t="str">
        <f aca="true" t="shared" si="11" ref="Y67:AA68">+C67</f>
        <v>19.1</v>
      </c>
      <c r="Z67" s="249" t="str">
        <f t="shared" si="11"/>
        <v>¿Se cuenta con un plan de continuidad de operaciones de la dependencia o entidad para reactivar las tareas después de un suceso crítico inesperado? (Institucional)</v>
      </c>
      <c r="AA67" s="250">
        <f t="shared" si="11"/>
        <v>3</v>
      </c>
      <c r="AB67" s="250">
        <f>+V67</f>
        <v>3</v>
      </c>
      <c r="AC67" s="319">
        <v>3</v>
      </c>
      <c r="AD67" s="281">
        <f>(IF(AC67=0,0,IF(AC67=1,25,(IF(AC67=2,50,IF(AC67=3,75,100))))))/100</f>
        <v>0.75</v>
      </c>
      <c r="AE67" s="327" t="s">
        <v>673</v>
      </c>
    </row>
    <row r="68" spans="1:31" ht="77.25" customHeight="1">
      <c r="A68" s="381"/>
      <c r="B68" s="384"/>
      <c r="C68" s="27" t="s">
        <v>38</v>
      </c>
      <c r="D68" s="16" t="s">
        <v>439</v>
      </c>
      <c r="E68" s="207">
        <f>+'Cédula Autoeval'!E67</f>
        <v>3</v>
      </c>
      <c r="F68" s="208" t="str">
        <f>IF(+'Cédula Autoeval'!F67=0," ",+'Cédula Autoeval'!F67)</f>
        <v>Presentación en power point sobre simulacro de sismo</v>
      </c>
      <c r="G68" s="122">
        <f>(IF(E68=0,0,IF(E68=1,25,(IF(E68=2,50,IF(E68=3,75,100))))))/100</f>
        <v>0.75</v>
      </c>
      <c r="H68" s="7" t="s">
        <v>239</v>
      </c>
      <c r="I68" s="20" t="s">
        <v>512</v>
      </c>
      <c r="J68" s="20" t="s">
        <v>244</v>
      </c>
      <c r="K68" s="20" t="s">
        <v>245</v>
      </c>
      <c r="L68" s="20" t="s">
        <v>591</v>
      </c>
      <c r="M68" s="165" t="s">
        <v>592</v>
      </c>
      <c r="O68" s="330" t="s">
        <v>650</v>
      </c>
      <c r="P68" s="378" t="s">
        <v>652</v>
      </c>
      <c r="Q68" s="378" t="s">
        <v>645</v>
      </c>
      <c r="R68" s="380" t="s">
        <v>656</v>
      </c>
      <c r="S68" s="380" t="s">
        <v>657</v>
      </c>
      <c r="T68" s="380" t="s">
        <v>658</v>
      </c>
      <c r="U68" s="380" t="s">
        <v>579</v>
      </c>
      <c r="V68" s="378">
        <v>3</v>
      </c>
      <c r="W68" s="320" t="s">
        <v>646</v>
      </c>
      <c r="Y68" s="248" t="str">
        <f t="shared" si="11"/>
        <v>19.2</v>
      </c>
      <c r="Z68" s="249" t="str">
        <f t="shared" si="11"/>
        <v>¿ Se tiene un programa interno de Seguridad Institucional y de Protección Civil? (Institucional)</v>
      </c>
      <c r="AA68" s="250">
        <f t="shared" si="11"/>
        <v>3</v>
      </c>
      <c r="AB68" s="250">
        <f>+V68</f>
        <v>3</v>
      </c>
      <c r="AC68" s="319">
        <v>3</v>
      </c>
      <c r="AD68" s="281">
        <f>(IF(AC68=0,0,IF(AC68=1,25,(IF(AC68=2,50,IF(AC68=3,75,100))))))/100</f>
        <v>0.75</v>
      </c>
      <c r="AE68" s="327" t="s">
        <v>673</v>
      </c>
    </row>
    <row r="69" spans="1:31" ht="18.75" customHeight="1">
      <c r="A69" s="66"/>
      <c r="B69" s="382" t="s">
        <v>107</v>
      </c>
      <c r="C69" s="382"/>
      <c r="D69" s="383"/>
      <c r="E69" s="269">
        <f>AVERAGE(E67:E68)</f>
        <v>3</v>
      </c>
      <c r="F69" s="270"/>
      <c r="G69" s="271">
        <f>AVERAGE(G67:G68)</f>
        <v>0.75</v>
      </c>
      <c r="H69" s="67"/>
      <c r="I69" s="158"/>
      <c r="J69" s="68"/>
      <c r="K69" s="68"/>
      <c r="L69" s="68"/>
      <c r="M69" s="176"/>
      <c r="O69" s="353"/>
      <c r="P69" s="332"/>
      <c r="Q69" s="332"/>
      <c r="R69" s="332"/>
      <c r="S69" s="332"/>
      <c r="T69" s="332"/>
      <c r="U69" s="332"/>
      <c r="V69" s="333">
        <f>AVERAGE(V67:V68)</f>
        <v>3</v>
      </c>
      <c r="W69" s="354"/>
      <c r="Y69" s="233"/>
      <c r="Z69" s="234"/>
      <c r="AA69" s="279">
        <f>AVERAGE(AA67:AA68)</f>
        <v>3</v>
      </c>
      <c r="AB69" s="279">
        <f>AVERAGE(AB67:AB68)</f>
        <v>3</v>
      </c>
      <c r="AC69" s="279">
        <f>AVERAGE(AC67:AC68)</f>
        <v>3</v>
      </c>
      <c r="AD69" s="280">
        <f>AVERAGE(AD67:AD68)</f>
        <v>0.75</v>
      </c>
      <c r="AE69" s="235"/>
    </row>
    <row r="70" spans="1:31" ht="69.75" customHeight="1">
      <c r="A70" s="210">
        <v>20</v>
      </c>
      <c r="B70" s="16" t="s">
        <v>392</v>
      </c>
      <c r="C70" s="27" t="s">
        <v>25</v>
      </c>
      <c r="D70" s="16" t="s">
        <v>440</v>
      </c>
      <c r="E70" s="207">
        <f>+'Cédula Autoeval'!E69</f>
        <v>1</v>
      </c>
      <c r="F70" s="208" t="str">
        <f>IF(+'Cédula Autoeval'!F69=0," ",+'Cédula Autoeval'!F69)</f>
        <v>Acta de instalación del comité, orden del día, Convocatoria para instalación del COCODI</v>
      </c>
      <c r="G70" s="122">
        <f>(IF(E70=0,0,IF(E70=1,25,(IF(E70=2,50,IF(E70=3,75,100))))))/100</f>
        <v>0.25</v>
      </c>
      <c r="H70" s="7" t="s">
        <v>248</v>
      </c>
      <c r="I70" s="20" t="s">
        <v>512</v>
      </c>
      <c r="J70" s="20" t="s">
        <v>249</v>
      </c>
      <c r="K70" s="20" t="s">
        <v>250</v>
      </c>
      <c r="L70" s="20" t="s">
        <v>251</v>
      </c>
      <c r="M70" s="165" t="s">
        <v>252</v>
      </c>
      <c r="O70" s="330" t="s">
        <v>650</v>
      </c>
      <c r="P70" s="378" t="s">
        <v>652</v>
      </c>
      <c r="Q70" s="378" t="s">
        <v>645</v>
      </c>
      <c r="R70" s="380" t="s">
        <v>656</v>
      </c>
      <c r="S70" s="380" t="s">
        <v>657</v>
      </c>
      <c r="T70" s="380" t="s">
        <v>658</v>
      </c>
      <c r="U70" s="380" t="s">
        <v>579</v>
      </c>
      <c r="V70" s="378">
        <v>1</v>
      </c>
      <c r="W70" s="320" t="s">
        <v>646</v>
      </c>
      <c r="Y70" s="248" t="str">
        <f>+C70</f>
        <v>20.1</v>
      </c>
      <c r="Z70" s="249" t="str">
        <f>+D70</f>
        <v>¿Las recomendaciones y acuerdos de COCODI relacionados con sus procesos institucionales, se atienden en tiempo y forma, conforme a su ámbito de competencia? (Institucional)</v>
      </c>
      <c r="AA70" s="250">
        <f>+E70</f>
        <v>1</v>
      </c>
      <c r="AB70" s="250">
        <f>+V70</f>
        <v>1</v>
      </c>
      <c r="AC70" s="319">
        <v>1</v>
      </c>
      <c r="AD70" s="281">
        <f>(IF(AC70=0,0,IF(AC70=1,25,(IF(AC70=2,50,IF(AC70=3,75,100))))))/100</f>
        <v>0.25</v>
      </c>
      <c r="AE70" s="327" t="s">
        <v>673</v>
      </c>
    </row>
    <row r="71" spans="1:31" ht="20.25" customHeight="1">
      <c r="A71" s="66"/>
      <c r="B71" s="382" t="s">
        <v>108</v>
      </c>
      <c r="C71" s="382"/>
      <c r="D71" s="383"/>
      <c r="E71" s="269">
        <f>AVERAGE(E70:E70)</f>
        <v>1</v>
      </c>
      <c r="F71" s="270"/>
      <c r="G71" s="271">
        <f>AVERAGE(G70:G70)</f>
        <v>0.25</v>
      </c>
      <c r="H71" s="67"/>
      <c r="I71" s="158"/>
      <c r="J71" s="68"/>
      <c r="K71" s="68"/>
      <c r="L71" s="68"/>
      <c r="M71" s="176"/>
      <c r="O71" s="353"/>
      <c r="P71" s="332"/>
      <c r="Q71" s="332"/>
      <c r="R71" s="332"/>
      <c r="S71" s="332"/>
      <c r="T71" s="332"/>
      <c r="U71" s="332"/>
      <c r="V71" s="333">
        <f>AVERAGE(V70)</f>
        <v>1</v>
      </c>
      <c r="W71" s="354"/>
      <c r="Y71" s="233"/>
      <c r="Z71" s="234"/>
      <c r="AA71" s="279">
        <f>AVERAGE(AA70:AA70)</f>
        <v>1</v>
      </c>
      <c r="AB71" s="279">
        <f>AVERAGE(AB70:AB70)</f>
        <v>1</v>
      </c>
      <c r="AC71" s="279">
        <f>AVERAGE(AC70:AC70)</f>
        <v>1</v>
      </c>
      <c r="AD71" s="280">
        <f>AVERAGE(AD70:AD70)</f>
        <v>0.25</v>
      </c>
      <c r="AE71" s="235"/>
    </row>
    <row r="72" spans="1:31" ht="67.5" customHeight="1">
      <c r="A72" s="381">
        <v>21</v>
      </c>
      <c r="B72" s="384" t="s">
        <v>491</v>
      </c>
      <c r="C72" s="27" t="s">
        <v>26</v>
      </c>
      <c r="D72" s="16" t="s">
        <v>441</v>
      </c>
      <c r="E72" s="207">
        <f>+'Cédula Autoeval'!E71</f>
        <v>1</v>
      </c>
      <c r="F72" s="208" t="str">
        <f>IF(+'Cédula Autoeval'!F71=0," ",+'Cédula Autoeval'!F71)</f>
        <v>subsistema de control de acceso a todos los sistemas para el cual se expiden usuarios y contraseñas entregadas en oficios que se resguardan físicamente.</v>
      </c>
      <c r="G72" s="122">
        <f>(IF(E72=0,0,IF(E72=1,25,(IF(E72=2,50,IF(E72=3,75,100))))))/100</f>
        <v>0.25</v>
      </c>
      <c r="H72" s="7" t="s">
        <v>533</v>
      </c>
      <c r="I72" s="20" t="s">
        <v>512</v>
      </c>
      <c r="J72" s="20" t="s">
        <v>253</v>
      </c>
      <c r="K72" s="20" t="s">
        <v>254</v>
      </c>
      <c r="L72" s="20" t="s">
        <v>255</v>
      </c>
      <c r="M72" s="165" t="s">
        <v>256</v>
      </c>
      <c r="O72" s="330" t="s">
        <v>650</v>
      </c>
      <c r="P72" s="378" t="s">
        <v>652</v>
      </c>
      <c r="Q72" s="378" t="s">
        <v>645</v>
      </c>
      <c r="R72" s="380" t="s">
        <v>656</v>
      </c>
      <c r="S72" s="380" t="s">
        <v>657</v>
      </c>
      <c r="T72" s="380" t="s">
        <v>658</v>
      </c>
      <c r="U72" s="380" t="s">
        <v>579</v>
      </c>
      <c r="V72" s="378">
        <v>1</v>
      </c>
      <c r="W72" s="320" t="s">
        <v>646</v>
      </c>
      <c r="Y72" s="248" t="str">
        <f aca="true" t="shared" si="12" ref="Y72:AA73">+C72</f>
        <v>21.1</v>
      </c>
      <c r="Z72" s="249" t="str">
        <f t="shared" si="12"/>
        <v>¿Se cuenta con mecanismos adecuados de salvaguarda y protección de sistemas, procesos o protección de información confidencial que involucran el uso de TICs? (Institucional)</v>
      </c>
      <c r="AA72" s="250">
        <f t="shared" si="12"/>
        <v>1</v>
      </c>
      <c r="AB72" s="250">
        <f>+V72</f>
        <v>1</v>
      </c>
      <c r="AC72" s="319">
        <v>1</v>
      </c>
      <c r="AD72" s="281">
        <f>(IF(AC72=0,0,IF(AC72=1,25,(IF(AC72=2,50,IF(AC72=3,75,100))))))/100</f>
        <v>0.25</v>
      </c>
      <c r="AE72" s="327" t="s">
        <v>673</v>
      </c>
    </row>
    <row r="73" spans="1:31" ht="78" customHeight="1">
      <c r="A73" s="381"/>
      <c r="B73" s="384"/>
      <c r="C73" s="27" t="s">
        <v>36</v>
      </c>
      <c r="D73" s="14" t="s">
        <v>442</v>
      </c>
      <c r="E73" s="207">
        <f>+'Cédula Autoeval'!E72</f>
        <v>1</v>
      </c>
      <c r="F73" s="208" t="str">
        <f>IF(+'Cédula Autoeval'!F72=0," ",+'Cédula Autoeval'!F72)</f>
        <v>Se realizan respaldos diarios de las bases de datos de los sistemas mediante scripts así como respaldos de las máquinas virtuales completas trimestralmente.</v>
      </c>
      <c r="G73" s="122">
        <f>(IF(E73=0,0,IF(E73=1,25,(IF(E73=2,50,IF(E73=3,75,100))))))/100</f>
        <v>0.25</v>
      </c>
      <c r="H73" s="7" t="s">
        <v>76</v>
      </c>
      <c r="I73" s="20" t="s">
        <v>512</v>
      </c>
      <c r="J73" s="20" t="s">
        <v>257</v>
      </c>
      <c r="K73" s="20" t="s">
        <v>258</v>
      </c>
      <c r="L73" s="20" t="s">
        <v>259</v>
      </c>
      <c r="M73" s="165" t="s">
        <v>260</v>
      </c>
      <c r="O73" s="330" t="s">
        <v>650</v>
      </c>
      <c r="P73" s="378" t="s">
        <v>652</v>
      </c>
      <c r="Q73" s="378" t="s">
        <v>645</v>
      </c>
      <c r="R73" s="380" t="s">
        <v>656</v>
      </c>
      <c r="S73" s="380" t="s">
        <v>657</v>
      </c>
      <c r="T73" s="380" t="s">
        <v>658</v>
      </c>
      <c r="U73" s="380" t="s">
        <v>579</v>
      </c>
      <c r="V73" s="378">
        <v>1</v>
      </c>
      <c r="W73" s="320" t="s">
        <v>646</v>
      </c>
      <c r="Y73" s="248" t="str">
        <f t="shared" si="12"/>
        <v>21.2</v>
      </c>
      <c r="Z73" s="249" t="str">
        <f t="shared" si="12"/>
        <v>¿La Dependencia o entidad cuenta con un plan de respaldo y recuperación de información (DRP Disaster Recovery Plan)? (Institucional)</v>
      </c>
      <c r="AA73" s="250">
        <f t="shared" si="12"/>
        <v>1</v>
      </c>
      <c r="AB73" s="250">
        <f>+V73</f>
        <v>1</v>
      </c>
      <c r="AC73" s="319">
        <v>1</v>
      </c>
      <c r="AD73" s="281">
        <f>(IF(AC73=0,0,IF(AC73=1,25,(IF(AC73=2,50,IF(AC73=3,75,100))))))/100</f>
        <v>0.25</v>
      </c>
      <c r="AE73" s="327" t="s">
        <v>673</v>
      </c>
    </row>
    <row r="74" spans="1:31" ht="22.5" customHeight="1">
      <c r="A74" s="66"/>
      <c r="B74" s="382" t="s">
        <v>109</v>
      </c>
      <c r="C74" s="382"/>
      <c r="D74" s="383"/>
      <c r="E74" s="269">
        <f>AVERAGE(E72:E73)</f>
        <v>1</v>
      </c>
      <c r="F74" s="270"/>
      <c r="G74" s="271">
        <f>AVERAGE(G72:G73)</f>
        <v>0.25</v>
      </c>
      <c r="H74" s="67"/>
      <c r="I74" s="158"/>
      <c r="J74" s="68"/>
      <c r="K74" s="68"/>
      <c r="L74" s="68"/>
      <c r="M74" s="176"/>
      <c r="O74" s="353"/>
      <c r="P74" s="332"/>
      <c r="Q74" s="332"/>
      <c r="R74" s="332"/>
      <c r="S74" s="332"/>
      <c r="T74" s="332"/>
      <c r="U74" s="332"/>
      <c r="V74" s="333">
        <f>AVERAGE(V72:V73)</f>
        <v>1</v>
      </c>
      <c r="W74" s="354"/>
      <c r="Y74" s="223"/>
      <c r="Z74" s="322"/>
      <c r="AA74" s="279">
        <f>AVERAGE(AA72:AA73)</f>
        <v>1</v>
      </c>
      <c r="AB74" s="279">
        <f>AVERAGE(AB72:AB73)</f>
        <v>1</v>
      </c>
      <c r="AC74" s="279">
        <f>AVERAGE(AC72:AC73)</f>
        <v>1</v>
      </c>
      <c r="AD74" s="280">
        <f>AVERAGE(AD72:AD73)</f>
        <v>0.25</v>
      </c>
      <c r="AE74" s="224"/>
    </row>
    <row r="75" spans="1:31" ht="96.75" customHeight="1">
      <c r="A75" s="210">
        <v>22</v>
      </c>
      <c r="B75" s="16" t="s">
        <v>393</v>
      </c>
      <c r="C75" s="29" t="s">
        <v>73</v>
      </c>
      <c r="D75" s="14" t="s">
        <v>534</v>
      </c>
      <c r="E75" s="207">
        <f>+'Cédula Autoeval'!E74</f>
        <v>1</v>
      </c>
      <c r="F75" s="208" t="str">
        <f>IF(+'Cédula Autoeval'!F74=0," ",+'Cédula Autoeval'!F74)</f>
        <v>Sistema de almacén, en donde se identifican necesidades.</v>
      </c>
      <c r="G75" s="122">
        <f>(IF(E75=0,0,IF(E75=1,25,(IF(E75=2,50,IF(E75=3,75,100))))))/100</f>
        <v>0.25</v>
      </c>
      <c r="H75" s="7" t="s">
        <v>325</v>
      </c>
      <c r="I75" s="20" t="s">
        <v>512</v>
      </c>
      <c r="J75" s="20" t="s">
        <v>261</v>
      </c>
      <c r="K75" s="20" t="s">
        <v>326</v>
      </c>
      <c r="L75" s="20" t="s">
        <v>327</v>
      </c>
      <c r="M75" s="165" t="s">
        <v>328</v>
      </c>
      <c r="O75" s="330" t="s">
        <v>650</v>
      </c>
      <c r="P75" s="378" t="s">
        <v>652</v>
      </c>
      <c r="Q75" s="378" t="s">
        <v>645</v>
      </c>
      <c r="R75" s="380" t="s">
        <v>656</v>
      </c>
      <c r="S75" s="380" t="s">
        <v>657</v>
      </c>
      <c r="T75" s="380" t="s">
        <v>658</v>
      </c>
      <c r="U75" s="380" t="s">
        <v>579</v>
      </c>
      <c r="V75" s="378">
        <v>1</v>
      </c>
      <c r="W75" s="379" t="s">
        <v>667</v>
      </c>
      <c r="Y75" s="248" t="str">
        <f>+C75</f>
        <v>22.1</v>
      </c>
      <c r="Z75" s="249" t="str">
        <f>+D75</f>
        <v>¿Se identifican y evalúan las necesidades de utilizar TICs en las operaciones de los procesos institucionales? (Institucional)</v>
      </c>
      <c r="AA75" s="250">
        <f>+E75</f>
        <v>1</v>
      </c>
      <c r="AB75" s="250">
        <f>+V75</f>
        <v>1</v>
      </c>
      <c r="AC75" s="319">
        <v>1</v>
      </c>
      <c r="AD75" s="281">
        <f>(IF(AC75=0,0,IF(AC75=1,25,(IF(AC75=2,50,IF(AC75=3,75,100))))))/100</f>
        <v>0.25</v>
      </c>
      <c r="AE75" s="327" t="s">
        <v>673</v>
      </c>
    </row>
    <row r="76" spans="1:31" ht="21" customHeight="1">
      <c r="A76" s="66"/>
      <c r="B76" s="382" t="s">
        <v>110</v>
      </c>
      <c r="C76" s="382"/>
      <c r="D76" s="383"/>
      <c r="E76" s="269">
        <f>AVERAGE(E75:E75)</f>
        <v>1</v>
      </c>
      <c r="F76" s="270"/>
      <c r="G76" s="271">
        <f>AVERAGE(G75:G75)</f>
        <v>0.25</v>
      </c>
      <c r="H76" s="67"/>
      <c r="I76" s="158"/>
      <c r="J76" s="68"/>
      <c r="K76" s="68"/>
      <c r="L76" s="68"/>
      <c r="M76" s="176"/>
      <c r="O76" s="355"/>
      <c r="P76" s="356"/>
      <c r="Q76" s="356"/>
      <c r="R76" s="356"/>
      <c r="S76" s="356"/>
      <c r="T76" s="356"/>
      <c r="U76" s="356"/>
      <c r="V76" s="333">
        <f>AVERAGE(V75)</f>
        <v>1</v>
      </c>
      <c r="W76" s="357"/>
      <c r="Y76" s="223"/>
      <c r="Z76" s="322"/>
      <c r="AA76" s="279">
        <f>AVERAGE(AA75:AA75)</f>
        <v>1</v>
      </c>
      <c r="AB76" s="279">
        <f>AVERAGE(AB75:AB75)</f>
        <v>1</v>
      </c>
      <c r="AC76" s="279">
        <f>AVERAGE(AC75:AC75)</f>
        <v>1</v>
      </c>
      <c r="AD76" s="280">
        <f>AVERAGE(AD75:AD75)</f>
        <v>0.25</v>
      </c>
      <c r="AE76" s="224"/>
    </row>
    <row r="77" spans="1:31" ht="114" customHeight="1">
      <c r="A77" s="210">
        <v>23</v>
      </c>
      <c r="B77" s="16" t="s">
        <v>394</v>
      </c>
      <c r="C77" s="29" t="s">
        <v>27</v>
      </c>
      <c r="D77" s="14" t="s">
        <v>535</v>
      </c>
      <c r="E77" s="207">
        <f>+'Cédula Autoeval'!E76</f>
        <v>1</v>
      </c>
      <c r="F77" s="208" t="str">
        <f>IF(+'Cédula Autoeval'!F76=0," ",+'Cédula Autoeval'!F76)</f>
        <v>Sistema de control de usuarios.</v>
      </c>
      <c r="G77" s="122">
        <f>(IF(E77=0,0,IF(E77=1,25,(IF(E77=2,50,IF(E77=3,75,100))))))/100</f>
        <v>0.25</v>
      </c>
      <c r="H77" s="7" t="s">
        <v>536</v>
      </c>
      <c r="I77" s="20" t="s">
        <v>512</v>
      </c>
      <c r="J77" s="20" t="s">
        <v>538</v>
      </c>
      <c r="K77" s="20" t="s">
        <v>539</v>
      </c>
      <c r="L77" s="20" t="s">
        <v>540</v>
      </c>
      <c r="M77" s="165" t="s">
        <v>541</v>
      </c>
      <c r="O77" s="330" t="s">
        <v>650</v>
      </c>
      <c r="P77" s="378" t="s">
        <v>652</v>
      </c>
      <c r="Q77" s="378" t="s">
        <v>645</v>
      </c>
      <c r="R77" s="380" t="s">
        <v>656</v>
      </c>
      <c r="S77" s="380" t="s">
        <v>657</v>
      </c>
      <c r="T77" s="380" t="s">
        <v>658</v>
      </c>
      <c r="U77" s="380" t="s">
        <v>579</v>
      </c>
      <c r="V77" s="378">
        <v>1</v>
      </c>
      <c r="W77" s="379" t="s">
        <v>646</v>
      </c>
      <c r="Y77" s="248" t="str">
        <f>+C77</f>
        <v>23.1</v>
      </c>
      <c r="Z77" s="249" t="str">
        <f>+D77</f>
        <v>¿En los procesos operativos y accesos a los sistemas automatizados, se inhabilitan oportunamente las llaves de acceso previamente autorizados al personal que causa baja, tanto a espacios físicos como a TICs? (Institucional)</v>
      </c>
      <c r="AA77" s="250">
        <f>+E77</f>
        <v>1</v>
      </c>
      <c r="AB77" s="250">
        <f>+V77</f>
        <v>1</v>
      </c>
      <c r="AC77" s="319">
        <v>1</v>
      </c>
      <c r="AD77" s="281">
        <f>(IF(AC77=0,0,IF(AC77=1,25,(IF(AC77=2,50,IF(AC77=3,75,100))))))/100</f>
        <v>0.25</v>
      </c>
      <c r="AE77" s="327" t="s">
        <v>673</v>
      </c>
    </row>
    <row r="78" spans="1:31" ht="21.75" customHeight="1">
      <c r="A78" s="66"/>
      <c r="B78" s="382" t="s">
        <v>111</v>
      </c>
      <c r="C78" s="382"/>
      <c r="D78" s="383"/>
      <c r="E78" s="269">
        <f>AVERAGE(E77:E77)</f>
        <v>1</v>
      </c>
      <c r="F78" s="270"/>
      <c r="G78" s="271">
        <f>AVERAGE(G77:G77)</f>
        <v>0.25</v>
      </c>
      <c r="H78" s="67"/>
      <c r="I78" s="158"/>
      <c r="J78" s="68"/>
      <c r="K78" s="68"/>
      <c r="L78" s="68"/>
      <c r="M78" s="176"/>
      <c r="O78" s="353"/>
      <c r="P78" s="332"/>
      <c r="Q78" s="332"/>
      <c r="R78" s="332"/>
      <c r="S78" s="332"/>
      <c r="T78" s="332"/>
      <c r="U78" s="332"/>
      <c r="V78" s="333">
        <f>AVERAGE(V77)</f>
        <v>1</v>
      </c>
      <c r="W78" s="354"/>
      <c r="Y78" s="229"/>
      <c r="Z78" s="222"/>
      <c r="AA78" s="279">
        <f>AVERAGE(AA77:AA77)</f>
        <v>1</v>
      </c>
      <c r="AB78" s="279">
        <f>AVERAGE(AB77:AB77)</f>
        <v>1</v>
      </c>
      <c r="AC78" s="279">
        <f>AVERAGE(AC77:AC77)</f>
        <v>1</v>
      </c>
      <c r="AD78" s="280">
        <f>AVERAGE(AD77:AD77)</f>
        <v>0.25</v>
      </c>
      <c r="AE78" s="230"/>
    </row>
    <row r="79" spans="1:31" ht="110.25" customHeight="1">
      <c r="A79" s="210">
        <v>24</v>
      </c>
      <c r="B79" s="16" t="s">
        <v>395</v>
      </c>
      <c r="C79" s="29" t="s">
        <v>74</v>
      </c>
      <c r="D79" s="14" t="s">
        <v>484</v>
      </c>
      <c r="E79" s="207">
        <f>+'Cédula Autoeval'!E78</f>
        <v>1</v>
      </c>
      <c r="F79" s="208" t="str">
        <f>IF(+'Cédula Autoeval'!F78=0," ",+'Cédula Autoeval'!F78)</f>
        <v>Sistema para resguardo de la información institucional.</v>
      </c>
      <c r="G79" s="122">
        <f>(IF(E79=0,0,IF(E79=1,25,(IF(E79=2,50,IF(E79=3,75,100))))))/100</f>
        <v>0.25</v>
      </c>
      <c r="H79" s="7" t="s">
        <v>537</v>
      </c>
      <c r="I79" s="20" t="s">
        <v>512</v>
      </c>
      <c r="J79" s="20" t="s">
        <v>329</v>
      </c>
      <c r="K79" s="20" t="s">
        <v>542</v>
      </c>
      <c r="L79" s="20" t="s">
        <v>543</v>
      </c>
      <c r="M79" s="165" t="s">
        <v>544</v>
      </c>
      <c r="O79" s="330" t="s">
        <v>650</v>
      </c>
      <c r="P79" s="378" t="s">
        <v>652</v>
      </c>
      <c r="Q79" s="378" t="s">
        <v>645</v>
      </c>
      <c r="R79" s="380" t="s">
        <v>656</v>
      </c>
      <c r="S79" s="380" t="s">
        <v>657</v>
      </c>
      <c r="T79" s="380" t="s">
        <v>658</v>
      </c>
      <c r="U79" s="380" t="s">
        <v>579</v>
      </c>
      <c r="V79" s="378">
        <v>1</v>
      </c>
      <c r="W79" s="379" t="s">
        <v>646</v>
      </c>
      <c r="Y79" s="248" t="str">
        <f>+C79</f>
        <v>24.1</v>
      </c>
      <c r="Z79" s="249" t="str">
        <f>+D79</f>
        <v>¿Se cumple con las políticas y/o disposiciones de la Estrategia Digital Nacional en procesos asociados a las TICs y a la seguridad de la información?  (Institucional)</v>
      </c>
      <c r="AA79" s="250">
        <f>+E79</f>
        <v>1</v>
      </c>
      <c r="AB79" s="250">
        <f>+V79</f>
        <v>1</v>
      </c>
      <c r="AC79" s="319">
        <v>1</v>
      </c>
      <c r="AD79" s="281">
        <f>(IF(AC79=0,0,IF(AC79=1,25,(IF(AC79=2,50,IF(AC79=3,75,100))))))/100</f>
        <v>0.25</v>
      </c>
      <c r="AE79" s="327" t="s">
        <v>673</v>
      </c>
    </row>
    <row r="80" spans="1:31" ht="20.25" customHeight="1">
      <c r="A80" s="66"/>
      <c r="B80" s="382" t="s">
        <v>112</v>
      </c>
      <c r="C80" s="382"/>
      <c r="D80" s="383"/>
      <c r="E80" s="269">
        <f>AVERAGE(E79:E79)</f>
        <v>1</v>
      </c>
      <c r="F80" s="270"/>
      <c r="G80" s="271">
        <f>AVERAGE(G79:G79)</f>
        <v>0.25</v>
      </c>
      <c r="H80" s="67"/>
      <c r="I80" s="158"/>
      <c r="J80" s="68"/>
      <c r="K80" s="68"/>
      <c r="L80" s="68"/>
      <c r="M80" s="176"/>
      <c r="O80" s="331"/>
      <c r="P80" s="332"/>
      <c r="Q80" s="332"/>
      <c r="R80" s="332"/>
      <c r="S80" s="332"/>
      <c r="T80" s="332"/>
      <c r="U80" s="332"/>
      <c r="V80" s="333">
        <f>AVERAGE(V79)</f>
        <v>1</v>
      </c>
      <c r="W80" s="334"/>
      <c r="Y80" s="233"/>
      <c r="Z80" s="234"/>
      <c r="AA80" s="273">
        <f>AVERAGE(AA79:AA79)</f>
        <v>1</v>
      </c>
      <c r="AB80" s="273">
        <f>AVERAGE(AB79:AB79)</f>
        <v>1</v>
      </c>
      <c r="AC80" s="273">
        <f>AVERAGE(AC79:AC79)</f>
        <v>1</v>
      </c>
      <c r="AD80" s="280">
        <f>AVERAGE(AD79:AD79)</f>
        <v>0.25</v>
      </c>
      <c r="AE80" s="235"/>
    </row>
    <row r="81" spans="1:31" ht="24" customHeight="1" thickBot="1">
      <c r="A81" s="436" t="s">
        <v>523</v>
      </c>
      <c r="B81" s="436"/>
      <c r="C81" s="436"/>
      <c r="D81" s="437"/>
      <c r="E81" s="199">
        <f>+AVERAGE(E80,E78,E76,E74,E71,E69,E64,E62,E57,E55)</f>
        <v>1.2</v>
      </c>
      <c r="F81" s="192"/>
      <c r="G81" s="135">
        <f>+AVERAGE(G80,G78,G76,G74,G71,G69,G64,G62,G57,G55)</f>
        <v>0.3</v>
      </c>
      <c r="H81" s="69"/>
      <c r="I81" s="159"/>
      <c r="J81" s="70"/>
      <c r="K81" s="70"/>
      <c r="L81" s="70"/>
      <c r="M81" s="177"/>
      <c r="O81" s="337"/>
      <c r="P81" s="338"/>
      <c r="Q81" s="338"/>
      <c r="R81" s="338"/>
      <c r="S81" s="338"/>
      <c r="T81" s="338"/>
      <c r="U81" s="338"/>
      <c r="V81" s="336">
        <f>+AVERAGE(V80,V78,V76,V74,V71,V69,V64,V62,V57,V55)</f>
        <v>1</v>
      </c>
      <c r="W81" s="358"/>
      <c r="Y81" s="223"/>
      <c r="Z81" s="322"/>
      <c r="AA81" s="256">
        <f>+AVERAGE(AA80,AA78,AA76,AA74,AA71,AA69,AA64,AA62,AA57,AA55)</f>
        <v>1.2</v>
      </c>
      <c r="AB81" s="256">
        <f>+AVERAGE(AB80,AB78,AB76,AB74,AB71,AB69,AB64,AB62,AB57,AB55)</f>
        <v>1</v>
      </c>
      <c r="AC81" s="256">
        <f>+AVERAGE(AC80,AC78,AC76,AC74,AC71,AC69,AC64,AC62,AC57,AC55)</f>
        <v>1.1</v>
      </c>
      <c r="AD81" s="268">
        <f>+AVERAGE(AD80,AD78,AD76,AD74,AD71,AD69,AD64,AD62,AD57,AD55)</f>
        <v>0.275</v>
      </c>
      <c r="AE81" s="224"/>
    </row>
    <row r="82" spans="1:31" s="6" customFormat="1" ht="24.75" customHeight="1" thickBot="1">
      <c r="A82" s="438" t="s">
        <v>113</v>
      </c>
      <c r="B82" s="439"/>
      <c r="C82" s="439"/>
      <c r="D82" s="439"/>
      <c r="E82" s="439"/>
      <c r="F82" s="439"/>
      <c r="G82" s="439"/>
      <c r="H82" s="439"/>
      <c r="I82" s="439"/>
      <c r="J82" s="439"/>
      <c r="K82" s="439"/>
      <c r="L82" s="439"/>
      <c r="M82" s="440"/>
      <c r="O82" s="462" t="s">
        <v>113</v>
      </c>
      <c r="P82" s="463"/>
      <c r="Q82" s="463"/>
      <c r="R82" s="463"/>
      <c r="S82" s="463"/>
      <c r="T82" s="463"/>
      <c r="U82" s="463"/>
      <c r="V82" s="463"/>
      <c r="W82" s="464"/>
      <c r="Y82" s="438" t="s">
        <v>113</v>
      </c>
      <c r="Z82" s="439"/>
      <c r="AA82" s="439"/>
      <c r="AB82" s="439"/>
      <c r="AC82" s="439"/>
      <c r="AD82" s="439"/>
      <c r="AE82" s="440"/>
    </row>
    <row r="83" spans="1:31" s="11" customFormat="1" ht="87.75" customHeight="1">
      <c r="A83" s="78">
        <v>25</v>
      </c>
      <c r="B83" s="17" t="s">
        <v>396</v>
      </c>
      <c r="C83" s="26" t="s">
        <v>28</v>
      </c>
      <c r="D83" s="17" t="s">
        <v>593</v>
      </c>
      <c r="E83" s="207">
        <f>+'Cédula Autoeval'!E82</f>
        <v>1</v>
      </c>
      <c r="F83" s="208" t="str">
        <f>IF(+'Cédula Autoeval'!F82=0," ",+'Cédula Autoeval'!F82)</f>
        <v>fotografías de la página electrónica de la SEyD</v>
      </c>
      <c r="G83" s="122">
        <f>(IF(E83=0,0,IF(E83=1,25,(IF(E83=2,50,IF(E83=3,75,100))))))/100</f>
        <v>0.25</v>
      </c>
      <c r="H83" s="24" t="s">
        <v>77</v>
      </c>
      <c r="I83" s="20" t="s">
        <v>512</v>
      </c>
      <c r="J83" s="20" t="s">
        <v>262</v>
      </c>
      <c r="K83" s="20" t="s">
        <v>263</v>
      </c>
      <c r="L83" s="20" t="s">
        <v>264</v>
      </c>
      <c r="M83" s="164" t="s">
        <v>265</v>
      </c>
      <c r="O83" s="330" t="s">
        <v>650</v>
      </c>
      <c r="P83" s="378" t="s">
        <v>652</v>
      </c>
      <c r="Q83" s="378" t="s">
        <v>645</v>
      </c>
      <c r="R83" s="380" t="s">
        <v>656</v>
      </c>
      <c r="S83" s="380" t="s">
        <v>657</v>
      </c>
      <c r="T83" s="380" t="s">
        <v>658</v>
      </c>
      <c r="U83" s="380" t="s">
        <v>579</v>
      </c>
      <c r="V83" s="378">
        <v>1</v>
      </c>
      <c r="W83" s="379" t="s">
        <v>646</v>
      </c>
      <c r="Y83" s="248" t="str">
        <f>+C83</f>
        <v>25.1</v>
      </c>
      <c r="Z83" s="249" t="str">
        <f>+D83</f>
        <v>¿Se cuenta con mecanismos y/o sistemas internos específicos para comunicar al personal la información relevante y oportuna? (Institucional)</v>
      </c>
      <c r="AA83" s="250">
        <f>+E83</f>
        <v>1</v>
      </c>
      <c r="AB83" s="250">
        <f>+V83</f>
        <v>1</v>
      </c>
      <c r="AC83" s="319">
        <v>1</v>
      </c>
      <c r="AD83" s="281">
        <f>(IF(AC83=0,0,IF(AC83=1,25,(IF(AC83=2,50,IF(AC83=3,75,100))))))/100</f>
        <v>0.25</v>
      </c>
      <c r="AE83" s="327" t="s">
        <v>673</v>
      </c>
    </row>
    <row r="84" spans="1:31" s="11" customFormat="1" ht="22.5" customHeight="1">
      <c r="A84" s="44"/>
      <c r="B84" s="385" t="s">
        <v>114</v>
      </c>
      <c r="C84" s="385"/>
      <c r="D84" s="386"/>
      <c r="E84" s="200">
        <f>AVERAGE(E83:E83)</f>
        <v>1</v>
      </c>
      <c r="F84" s="193"/>
      <c r="G84" s="136">
        <f>AVERAGE(G83:G83)</f>
        <v>0.25</v>
      </c>
      <c r="H84" s="42"/>
      <c r="I84" s="160"/>
      <c r="J84" s="43"/>
      <c r="K84" s="43"/>
      <c r="L84" s="43"/>
      <c r="M84" s="178"/>
      <c r="O84" s="359"/>
      <c r="P84" s="360"/>
      <c r="Q84" s="360"/>
      <c r="R84" s="360"/>
      <c r="S84" s="360"/>
      <c r="T84" s="360"/>
      <c r="U84" s="360"/>
      <c r="V84" s="361">
        <f>AVERAGE(V83)</f>
        <v>1</v>
      </c>
      <c r="W84" s="362"/>
      <c r="Y84" s="251"/>
      <c r="Z84" s="252"/>
      <c r="AA84" s="200">
        <f>AVERAGE(AA83:AA83)</f>
        <v>1</v>
      </c>
      <c r="AB84" s="200">
        <f>AVERAGE(AB83:AB83)</f>
        <v>1</v>
      </c>
      <c r="AC84" s="200">
        <f>AVERAGE(AC83:AC83)</f>
        <v>1</v>
      </c>
      <c r="AD84" s="136">
        <f>AVERAGE(AD83:AD83)</f>
        <v>0.25</v>
      </c>
      <c r="AE84" s="253"/>
    </row>
    <row r="85" spans="1:31" s="11" customFormat="1" ht="114" customHeight="1">
      <c r="A85" s="216">
        <v>26</v>
      </c>
      <c r="B85" s="16" t="s">
        <v>397</v>
      </c>
      <c r="C85" s="31" t="s">
        <v>78</v>
      </c>
      <c r="D85" s="14" t="s">
        <v>444</v>
      </c>
      <c r="E85" s="207">
        <f>+'Cédula Autoeval'!E84</f>
        <v>3</v>
      </c>
      <c r="F85" s="208" t="str">
        <f>IF(+'Cédula Autoeval'!F84=0," ",+'Cédula Autoeval'!F84)</f>
        <v>Gestión para resultados, monitoreo y seguimiento de la coordinación de presupuesto basado en resultados, PbR, sistema hacendario.</v>
      </c>
      <c r="G85" s="122">
        <f>(IF(E85=0,0,IF(E85=1,25,(IF(E85=2,50,IF(E85=3,75,100))))))/100</f>
        <v>0.75</v>
      </c>
      <c r="H85" s="7" t="s">
        <v>270</v>
      </c>
      <c r="I85" s="20" t="s">
        <v>512</v>
      </c>
      <c r="J85" s="20" t="s">
        <v>266</v>
      </c>
      <c r="K85" s="20" t="s">
        <v>267</v>
      </c>
      <c r="L85" s="20" t="s">
        <v>268</v>
      </c>
      <c r="M85" s="165" t="s">
        <v>269</v>
      </c>
      <c r="O85" s="330" t="s">
        <v>650</v>
      </c>
      <c r="P85" s="378" t="s">
        <v>652</v>
      </c>
      <c r="Q85" s="378" t="s">
        <v>645</v>
      </c>
      <c r="R85" s="380" t="s">
        <v>649</v>
      </c>
      <c r="S85" s="380" t="s">
        <v>649</v>
      </c>
      <c r="T85" s="380" t="s">
        <v>649</v>
      </c>
      <c r="U85" s="380" t="s">
        <v>649</v>
      </c>
      <c r="V85" s="378">
        <v>0</v>
      </c>
      <c r="W85" s="379" t="s">
        <v>668</v>
      </c>
      <c r="Y85" s="248" t="str">
        <f>+C85</f>
        <v>26.1</v>
      </c>
      <c r="Z85" s="249" t="str">
        <f>+D85</f>
        <v>¿Se cuenta con mecanismos y/o sistemas internos específicos para verificar información relacionada al logro del plan estratégico, objetivos y metas institucionales y su cumplimiento de lineamientos?  (Institucional)</v>
      </c>
      <c r="AA85" s="250">
        <f>+E85</f>
        <v>3</v>
      </c>
      <c r="AB85" s="250">
        <f>+V85</f>
        <v>0</v>
      </c>
      <c r="AC85" s="319">
        <v>0</v>
      </c>
      <c r="AD85" s="281">
        <f>(IF(AC85=0,0,IF(AC85=1,25,(IF(AC85=2,50,IF(AC85=3,75,100))))))/100</f>
        <v>0</v>
      </c>
      <c r="AE85" s="327" t="s">
        <v>673</v>
      </c>
    </row>
    <row r="86" spans="1:31" s="11" customFormat="1" ht="24" customHeight="1">
      <c r="A86" s="44"/>
      <c r="B86" s="385" t="s">
        <v>115</v>
      </c>
      <c r="C86" s="385"/>
      <c r="D86" s="386"/>
      <c r="E86" s="200">
        <f>AVERAGE(E85:E85)</f>
        <v>3</v>
      </c>
      <c r="F86" s="193"/>
      <c r="G86" s="136">
        <f>AVERAGE(G85:G85)</f>
        <v>0.75</v>
      </c>
      <c r="H86" s="42"/>
      <c r="I86" s="160"/>
      <c r="J86" s="43"/>
      <c r="K86" s="43"/>
      <c r="L86" s="43"/>
      <c r="M86" s="178"/>
      <c r="O86" s="359"/>
      <c r="P86" s="360"/>
      <c r="Q86" s="360"/>
      <c r="R86" s="360"/>
      <c r="S86" s="360"/>
      <c r="T86" s="360"/>
      <c r="U86" s="360"/>
      <c r="V86" s="361">
        <f>AVERAGE(V85)</f>
        <v>0</v>
      </c>
      <c r="W86" s="362"/>
      <c r="Y86" s="251"/>
      <c r="Z86" s="252"/>
      <c r="AA86" s="200">
        <f>AVERAGE(AA85:AA85)</f>
        <v>3</v>
      </c>
      <c r="AB86" s="200">
        <f>AVERAGE(AB85:AB85)</f>
        <v>0</v>
      </c>
      <c r="AC86" s="200">
        <f>AVERAGE(AC85:AC85)</f>
        <v>0</v>
      </c>
      <c r="AD86" s="136">
        <f>AVERAGE(AD85:AD85)</f>
        <v>0</v>
      </c>
      <c r="AE86" s="253"/>
    </row>
    <row r="87" spans="1:31" s="11" customFormat="1" ht="71.25" customHeight="1">
      <c r="A87" s="216">
        <v>27</v>
      </c>
      <c r="B87" s="16" t="s">
        <v>398</v>
      </c>
      <c r="C87" s="28" t="s">
        <v>31</v>
      </c>
      <c r="D87" s="14" t="s">
        <v>445</v>
      </c>
      <c r="E87" s="207">
        <f>+'Cédula Autoeval'!E86</f>
        <v>4</v>
      </c>
      <c r="F87" s="208" t="str">
        <f>IF(+'Cédula Autoeval'!F86=0," ",+'Cédula Autoeval'!F86)</f>
        <v>Se utiliza el sistema institucional EBS ORACLE para las dependencias centralizadas en el cual se genera toda la información relativa al presupuesto. </v>
      </c>
      <c r="G87" s="122">
        <f>(IF(E87=0,0,IF(E87=1,25,(IF(E87=2,50,IF(E87=3,75,100))))))/100</f>
        <v>1</v>
      </c>
      <c r="H87" s="7" t="s">
        <v>457</v>
      </c>
      <c r="I87" s="20" t="s">
        <v>512</v>
      </c>
      <c r="J87" s="20" t="s">
        <v>271</v>
      </c>
      <c r="K87" s="20" t="s">
        <v>272</v>
      </c>
      <c r="L87" s="20" t="s">
        <v>273</v>
      </c>
      <c r="M87" s="165" t="s">
        <v>274</v>
      </c>
      <c r="O87" s="330" t="s">
        <v>650</v>
      </c>
      <c r="P87" s="378" t="s">
        <v>652</v>
      </c>
      <c r="Q87" s="378" t="s">
        <v>645</v>
      </c>
      <c r="R87" s="380" t="s">
        <v>656</v>
      </c>
      <c r="S87" s="380" t="s">
        <v>657</v>
      </c>
      <c r="T87" s="380" t="s">
        <v>658</v>
      </c>
      <c r="U87" s="380" t="s">
        <v>579</v>
      </c>
      <c r="V87" s="378">
        <v>4</v>
      </c>
      <c r="W87" s="379" t="s">
        <v>646</v>
      </c>
      <c r="Y87" s="248" t="str">
        <f>+C87</f>
        <v>27.1</v>
      </c>
      <c r="Z87" s="249" t="str">
        <f>+D87</f>
        <v>¿En la Dependencia o Entidad se genera de manera oportuna, suficiente y confiable, información sobre la situación contable y programático-presupuestal de los procesos institucionales? (Institucional)</v>
      </c>
      <c r="AA87" s="250">
        <f>+E87</f>
        <v>4</v>
      </c>
      <c r="AB87" s="250">
        <f>+V87</f>
        <v>4</v>
      </c>
      <c r="AC87" s="319">
        <v>4</v>
      </c>
      <c r="AD87" s="281">
        <f>(IF(AC87=0,0,IF(AC87=1,25,(IF(AC87=2,50,IF(AC87=3,75,100))))))/100</f>
        <v>1</v>
      </c>
      <c r="AE87" s="327" t="s">
        <v>673</v>
      </c>
    </row>
    <row r="88" spans="1:31" s="11" customFormat="1" ht="24" customHeight="1">
      <c r="A88" s="44"/>
      <c r="B88" s="385" t="s">
        <v>116</v>
      </c>
      <c r="C88" s="385"/>
      <c r="D88" s="386"/>
      <c r="E88" s="200">
        <f>AVERAGE(E87:E87)</f>
        <v>4</v>
      </c>
      <c r="F88" s="193"/>
      <c r="G88" s="136">
        <f>AVERAGE(G87:G87)</f>
        <v>1</v>
      </c>
      <c r="H88" s="42"/>
      <c r="I88" s="160"/>
      <c r="J88" s="43"/>
      <c r="K88" s="43"/>
      <c r="L88" s="43"/>
      <c r="M88" s="178"/>
      <c r="O88" s="359"/>
      <c r="P88" s="360"/>
      <c r="Q88" s="360"/>
      <c r="R88" s="360"/>
      <c r="S88" s="360"/>
      <c r="T88" s="360"/>
      <c r="U88" s="360"/>
      <c r="V88" s="361">
        <f>AVERAGE(V87)</f>
        <v>4</v>
      </c>
      <c r="W88" s="362"/>
      <c r="Y88" s="251"/>
      <c r="Z88" s="252"/>
      <c r="AA88" s="200">
        <f>AVERAGE(AA87:AA87)</f>
        <v>4</v>
      </c>
      <c r="AB88" s="200">
        <f>AVERAGE(AB87:AB87)</f>
        <v>4</v>
      </c>
      <c r="AC88" s="200">
        <f>AVERAGE(AC87:AC87)</f>
        <v>4</v>
      </c>
      <c r="AD88" s="136">
        <f>AVERAGE(AD87:AD87)</f>
        <v>1</v>
      </c>
      <c r="AE88" s="253"/>
    </row>
    <row r="89" spans="1:31" s="11" customFormat="1" ht="100.5" customHeight="1">
      <c r="A89" s="216">
        <v>28</v>
      </c>
      <c r="B89" s="16" t="s">
        <v>399</v>
      </c>
      <c r="C89" s="21" t="s">
        <v>75</v>
      </c>
      <c r="D89" s="14" t="s">
        <v>446</v>
      </c>
      <c r="E89" s="207">
        <f>+'Cédula Autoeval'!E88</f>
        <v>1</v>
      </c>
      <c r="F89" s="208" t="str">
        <f>IF(+'Cédula Autoeval'!F88=0," ",+'Cédula Autoeval'!F88)</f>
        <v>Acta de integración de validación de becas, anexo del acta.</v>
      </c>
      <c r="G89" s="122">
        <f>(IF(E89=0,0,IF(E89=1,25,(IF(E89=2,50,IF(E89=3,75,100))))))/100</f>
        <v>0.25</v>
      </c>
      <c r="H89" s="7" t="s">
        <v>279</v>
      </c>
      <c r="I89" s="20" t="s">
        <v>512</v>
      </c>
      <c r="J89" s="20" t="s">
        <v>275</v>
      </c>
      <c r="K89" s="20" t="s">
        <v>276</v>
      </c>
      <c r="L89" s="20" t="s">
        <v>594</v>
      </c>
      <c r="M89" s="165" t="s">
        <v>595</v>
      </c>
      <c r="O89" s="330" t="s">
        <v>650</v>
      </c>
      <c r="P89" s="378" t="s">
        <v>652</v>
      </c>
      <c r="Q89" s="378" t="s">
        <v>645</v>
      </c>
      <c r="R89" s="329" t="s">
        <v>649</v>
      </c>
      <c r="S89" s="329" t="s">
        <v>649</v>
      </c>
      <c r="T89" s="329" t="s">
        <v>649</v>
      </c>
      <c r="U89" s="329" t="s">
        <v>649</v>
      </c>
      <c r="V89" s="329">
        <v>0</v>
      </c>
      <c r="W89" s="320" t="s">
        <v>669</v>
      </c>
      <c r="Y89" s="248" t="str">
        <f>+C89</f>
        <v>28.1</v>
      </c>
      <c r="Z89" s="249" t="str">
        <f>+D89</f>
        <v>¿Se cuenta con mecanismos de registro y seguimiento de acuerdos y compromisos aprobados por la alta dirección, comités institucionales y/o el Órgano de Gobierno? (Institucional)</v>
      </c>
      <c r="AA89" s="250">
        <f>+E89</f>
        <v>1</v>
      </c>
      <c r="AB89" s="250">
        <f>+V89</f>
        <v>0</v>
      </c>
      <c r="AC89" s="319">
        <v>1</v>
      </c>
      <c r="AD89" s="281">
        <f>(IF(AC89=0,0,IF(AC89=1,25,(IF(AC89=2,50,IF(AC89=3,75,100))))))/100</f>
        <v>0.25</v>
      </c>
      <c r="AE89" s="327" t="s">
        <v>673</v>
      </c>
    </row>
    <row r="90" spans="1:31" s="11" customFormat="1" ht="21.75" customHeight="1">
      <c r="A90" s="44"/>
      <c r="B90" s="385" t="s">
        <v>117</v>
      </c>
      <c r="C90" s="385"/>
      <c r="D90" s="386"/>
      <c r="E90" s="200">
        <f>AVERAGE(E89:E89)</f>
        <v>1</v>
      </c>
      <c r="F90" s="193"/>
      <c r="G90" s="136">
        <f>AVERAGE(G89:G89)</f>
        <v>0.25</v>
      </c>
      <c r="H90" s="42"/>
      <c r="I90" s="160"/>
      <c r="J90" s="43"/>
      <c r="K90" s="43"/>
      <c r="L90" s="43"/>
      <c r="M90" s="178"/>
      <c r="O90" s="359"/>
      <c r="P90" s="360"/>
      <c r="Q90" s="360"/>
      <c r="R90" s="360"/>
      <c r="S90" s="360"/>
      <c r="T90" s="360"/>
      <c r="U90" s="360"/>
      <c r="V90" s="361">
        <f>AVERAGE(V89)</f>
        <v>0</v>
      </c>
      <c r="W90" s="362"/>
      <c r="Y90" s="251"/>
      <c r="Z90" s="252"/>
      <c r="AA90" s="200">
        <f>AVERAGE(AA89:AA89)</f>
        <v>1</v>
      </c>
      <c r="AB90" s="200">
        <f>AVERAGE(AB89:AB89)</f>
        <v>0</v>
      </c>
      <c r="AC90" s="200">
        <f>AVERAGE(AC89:AC89)</f>
        <v>1</v>
      </c>
      <c r="AD90" s="136">
        <f>AVERAGE(AD89:AD89)</f>
        <v>0.25</v>
      </c>
      <c r="AE90" s="253"/>
    </row>
    <row r="91" spans="1:31" s="11" customFormat="1" ht="84.75" customHeight="1">
      <c r="A91" s="216">
        <v>29</v>
      </c>
      <c r="B91" s="16" t="s">
        <v>400</v>
      </c>
      <c r="C91" s="22" t="s">
        <v>29</v>
      </c>
      <c r="D91" s="14" t="s">
        <v>447</v>
      </c>
      <c r="E91" s="207">
        <f>+'Cédula Autoeval'!E90</f>
        <v>3</v>
      </c>
      <c r="F91" s="208" t="str">
        <f>IF(+'Cédula Autoeval'!F90=0," ",+'Cédula Autoeval'!F90)</f>
        <v>Fotos de la plataforma observa y de transparecia para dar seguimiento a quejas y denuncias.</v>
      </c>
      <c r="G91" s="122">
        <f>(IF(E91=0,0,IF(E91=1,25,(IF(E91=2,50,IF(E91=3,75,100))))))/100</f>
        <v>0.75</v>
      </c>
      <c r="H91" s="7" t="s">
        <v>280</v>
      </c>
      <c r="I91" s="20" t="s">
        <v>512</v>
      </c>
      <c r="J91" s="20" t="s">
        <v>281</v>
      </c>
      <c r="K91" s="20" t="s">
        <v>282</v>
      </c>
      <c r="L91" s="20" t="s">
        <v>283</v>
      </c>
      <c r="M91" s="165" t="s">
        <v>284</v>
      </c>
      <c r="O91" s="330" t="s">
        <v>650</v>
      </c>
      <c r="P91" s="378" t="s">
        <v>652</v>
      </c>
      <c r="Q91" s="378" t="s">
        <v>645</v>
      </c>
      <c r="R91" s="380" t="s">
        <v>656</v>
      </c>
      <c r="S91" s="380" t="s">
        <v>657</v>
      </c>
      <c r="T91" s="380" t="s">
        <v>658</v>
      </c>
      <c r="U91" s="380" t="s">
        <v>579</v>
      </c>
      <c r="V91" s="378">
        <v>3</v>
      </c>
      <c r="W91" s="320" t="s">
        <v>646</v>
      </c>
      <c r="Y91" s="248" t="str">
        <f>+C91</f>
        <v>29.1</v>
      </c>
      <c r="Z91" s="249" t="str">
        <f>+D91</f>
        <v>¿Las dependencias o entidades cuentan con un sistema de registro para las solicitudes de ciudadanía de quejas y denuncias? (Institucional)</v>
      </c>
      <c r="AA91" s="250">
        <f>+E91</f>
        <v>3</v>
      </c>
      <c r="AB91" s="250">
        <f>+V91</f>
        <v>3</v>
      </c>
      <c r="AC91" s="319">
        <v>3</v>
      </c>
      <c r="AD91" s="281">
        <f>(IF(AC91=0,0,IF(AC91=1,25,(IF(AC91=2,50,IF(AC91=3,75,100))))))/100</f>
        <v>0.75</v>
      </c>
      <c r="AE91" s="327" t="s">
        <v>673</v>
      </c>
    </row>
    <row r="92" spans="1:31" s="11" customFormat="1" ht="20.25" customHeight="1">
      <c r="A92" s="44"/>
      <c r="B92" s="385" t="s">
        <v>118</v>
      </c>
      <c r="C92" s="385"/>
      <c r="D92" s="386"/>
      <c r="E92" s="200">
        <f>AVERAGE(E91:E91)</f>
        <v>3</v>
      </c>
      <c r="F92" s="193"/>
      <c r="G92" s="136">
        <f>AVERAGE(G91:G91)</f>
        <v>0.75</v>
      </c>
      <c r="H92" s="42"/>
      <c r="I92" s="160"/>
      <c r="J92" s="43"/>
      <c r="K92" s="43"/>
      <c r="L92" s="43"/>
      <c r="M92" s="178"/>
      <c r="O92" s="359"/>
      <c r="P92" s="360"/>
      <c r="Q92" s="360"/>
      <c r="R92" s="360"/>
      <c r="S92" s="360"/>
      <c r="T92" s="360"/>
      <c r="U92" s="360"/>
      <c r="V92" s="361">
        <f>AVERAGE(V91)</f>
        <v>3</v>
      </c>
      <c r="W92" s="362"/>
      <c r="Y92" s="251"/>
      <c r="Z92" s="252"/>
      <c r="AA92" s="200">
        <f>AVERAGE(AA91:AA91)</f>
        <v>3</v>
      </c>
      <c r="AB92" s="200">
        <f>AVERAGE(AB91:AB91)</f>
        <v>3</v>
      </c>
      <c r="AC92" s="200">
        <f>AVERAGE(AC91:AC91)</f>
        <v>3</v>
      </c>
      <c r="AD92" s="136">
        <f>AVERAGE(AD91:AD91)</f>
        <v>0.75</v>
      </c>
      <c r="AE92" s="253"/>
    </row>
    <row r="93" spans="1:31" s="11" customFormat="1" ht="90" customHeight="1">
      <c r="A93" s="435">
        <v>30</v>
      </c>
      <c r="B93" s="384" t="s">
        <v>401</v>
      </c>
      <c r="C93" s="25">
        <v>30.1</v>
      </c>
      <c r="D93" s="16" t="s">
        <v>448</v>
      </c>
      <c r="E93" s="207">
        <f>+'Cédula Autoeval'!E92</f>
        <v>1</v>
      </c>
      <c r="F93" s="208" t="str">
        <f>IF(+'Cédula Autoeval'!F92=0," ",+'Cédula Autoeval'!F92)</f>
        <v>Fotografia de Agenda del Secretario, mediante administrador Outlook</v>
      </c>
      <c r="G93" s="122">
        <f>(IF(E93=0,0,IF(E93=1,25,(IF(E93=2,50,IF(E93=3,75,100))))))/100</f>
        <v>0.25</v>
      </c>
      <c r="H93" s="7" t="s">
        <v>289</v>
      </c>
      <c r="I93" s="20" t="s">
        <v>512</v>
      </c>
      <c r="J93" s="20" t="s">
        <v>596</v>
      </c>
      <c r="K93" s="20" t="s">
        <v>286</v>
      </c>
      <c r="L93" s="20" t="s">
        <v>287</v>
      </c>
      <c r="M93" s="165" t="s">
        <v>288</v>
      </c>
      <c r="O93" s="330" t="s">
        <v>650</v>
      </c>
      <c r="P93" s="329" t="s">
        <v>652</v>
      </c>
      <c r="Q93" s="329" t="s">
        <v>645</v>
      </c>
      <c r="R93" s="329" t="s">
        <v>649</v>
      </c>
      <c r="S93" s="329" t="s">
        <v>649</v>
      </c>
      <c r="T93" s="329" t="s">
        <v>649</v>
      </c>
      <c r="U93" s="329" t="s">
        <v>649</v>
      </c>
      <c r="V93" s="329">
        <v>0</v>
      </c>
      <c r="W93" s="320" t="s">
        <v>670</v>
      </c>
      <c r="Y93" s="248">
        <f aca="true" t="shared" si="13" ref="Y93:AA95">+C93</f>
        <v>30.1</v>
      </c>
      <c r="Z93" s="249" t="str">
        <f t="shared" si="13"/>
        <v>¿Se cuenta con un sistema integral de Información, oportuna y confiable que permita a la alta dirección y al Órgano de Gobierno realizar seguimientos para la toma decisiones? (Institucional)</v>
      </c>
      <c r="AA93" s="250">
        <f t="shared" si="13"/>
        <v>1</v>
      </c>
      <c r="AB93" s="250">
        <f>+V93</f>
        <v>0</v>
      </c>
      <c r="AC93" s="319">
        <v>0</v>
      </c>
      <c r="AD93" s="281">
        <f>(IF(AC93=0,0,IF(AC93=1,25,(IF(AC93=2,50,IF(AC93=3,75,100))))))/100</f>
        <v>0</v>
      </c>
      <c r="AE93" s="327" t="s">
        <v>673</v>
      </c>
    </row>
    <row r="94" spans="1:31" ht="120" customHeight="1">
      <c r="A94" s="435"/>
      <c r="B94" s="384"/>
      <c r="C94" s="27" t="s">
        <v>293</v>
      </c>
      <c r="D94" s="14" t="s">
        <v>449</v>
      </c>
      <c r="E94" s="207">
        <f>+'Cédula Autoeval'!E93</f>
        <v>3</v>
      </c>
      <c r="F94" s="208" t="str">
        <f>IF(+'Cédula Autoeval'!F93=0," ",+'Cédula Autoeval'!F93)</f>
        <v>Fotografías de la página electrónica de transparencia y donde se encuentra actualizada por trimestre.</v>
      </c>
      <c r="G94" s="122">
        <f>(IF(E94=0,0,IF(E94=1,25,(IF(E94=2,50,IF(E94=3,75,100))))))/100</f>
        <v>0.75</v>
      </c>
      <c r="H94" s="7" t="s">
        <v>458</v>
      </c>
      <c r="I94" s="20" t="s">
        <v>512</v>
      </c>
      <c r="J94" s="20" t="s">
        <v>297</v>
      </c>
      <c r="K94" s="20" t="s">
        <v>298</v>
      </c>
      <c r="L94" s="20" t="s">
        <v>290</v>
      </c>
      <c r="M94" s="165" t="s">
        <v>296</v>
      </c>
      <c r="O94" s="330" t="s">
        <v>650</v>
      </c>
      <c r="P94" s="378" t="s">
        <v>652</v>
      </c>
      <c r="Q94" s="378" t="s">
        <v>645</v>
      </c>
      <c r="R94" s="380" t="s">
        <v>656</v>
      </c>
      <c r="S94" s="380" t="s">
        <v>657</v>
      </c>
      <c r="T94" s="380" t="s">
        <v>658</v>
      </c>
      <c r="U94" s="380" t="s">
        <v>579</v>
      </c>
      <c r="V94" s="378">
        <v>3</v>
      </c>
      <c r="W94" s="320" t="s">
        <v>646</v>
      </c>
      <c r="Y94" s="248" t="str">
        <f t="shared" si="13"/>
        <v>30.2</v>
      </c>
      <c r="Z94" s="249" t="str">
        <f t="shared" si="13"/>
        <v>¿Se cuenta con mecanismos de transparencia clara y oportuna para el registro y comunicación de información a la ciudadanía de los resultados obtenidos que favorezcan la rendición de cuentas? (Institucional)</v>
      </c>
      <c r="AA94" s="250">
        <f t="shared" si="13"/>
        <v>3</v>
      </c>
      <c r="AB94" s="250">
        <f>+V94</f>
        <v>3</v>
      </c>
      <c r="AC94" s="319">
        <v>3</v>
      </c>
      <c r="AD94" s="281">
        <f>(IF(AC94=0,0,IF(AC94=1,25,(IF(AC94=2,50,IF(AC94=3,75,100))))))/100</f>
        <v>0.75</v>
      </c>
      <c r="AE94" s="327" t="s">
        <v>673</v>
      </c>
    </row>
    <row r="95" spans="1:31" ht="108.75" customHeight="1">
      <c r="A95" s="435"/>
      <c r="B95" s="384"/>
      <c r="C95" s="27" t="s">
        <v>294</v>
      </c>
      <c r="D95" s="14" t="s">
        <v>450</v>
      </c>
      <c r="E95" s="207">
        <f>+'Cédula Autoeval'!E94</f>
        <v>1</v>
      </c>
      <c r="F95" s="208" t="str">
        <f>IF(+'Cédula Autoeval'!F94=0," ",+'Cédula Autoeval'!F94)</f>
        <v>fotografías de la plataforma observa, transparecia y de atención ciudadana, para los requerimientos de los ciudadanos.</v>
      </c>
      <c r="G95" s="122">
        <f>(IF(E95=0,0,IF(E95=1,25,(IF(E95=2,50,IF(E95=3,75,100))))))/100</f>
        <v>0.25</v>
      </c>
      <c r="H95" s="7" t="s">
        <v>497</v>
      </c>
      <c r="I95" s="20" t="s">
        <v>512</v>
      </c>
      <c r="J95" s="20" t="s">
        <v>291</v>
      </c>
      <c r="K95" s="20" t="s">
        <v>295</v>
      </c>
      <c r="L95" s="20" t="s">
        <v>292</v>
      </c>
      <c r="M95" s="165" t="s">
        <v>459</v>
      </c>
      <c r="O95" s="330" t="s">
        <v>650</v>
      </c>
      <c r="P95" s="378" t="s">
        <v>652</v>
      </c>
      <c r="Q95" s="378" t="s">
        <v>645</v>
      </c>
      <c r="R95" s="380" t="s">
        <v>656</v>
      </c>
      <c r="S95" s="380" t="s">
        <v>657</v>
      </c>
      <c r="T95" s="380" t="s">
        <v>658</v>
      </c>
      <c r="U95" s="380" t="s">
        <v>579</v>
      </c>
      <c r="V95" s="378">
        <v>1</v>
      </c>
      <c r="W95" s="379" t="s">
        <v>646</v>
      </c>
      <c r="Y95" s="248" t="str">
        <f t="shared" si="13"/>
        <v>30.3</v>
      </c>
      <c r="Z95" s="249" t="str">
        <f t="shared" si="13"/>
        <v>¿Se atienden y dan seguimiento oportuno a los requerimientos de información que los ciudadanos solicitan? (Institucional)</v>
      </c>
      <c r="AA95" s="250">
        <f t="shared" si="13"/>
        <v>1</v>
      </c>
      <c r="AB95" s="250">
        <f>+V95</f>
        <v>1</v>
      </c>
      <c r="AC95" s="319">
        <v>1</v>
      </c>
      <c r="AD95" s="281">
        <f>(IF(AC95=0,0,IF(AC95=1,25,(IF(AC95=2,50,IF(AC95=3,75,100))))))/100</f>
        <v>0.25</v>
      </c>
      <c r="AE95" s="327" t="s">
        <v>673</v>
      </c>
    </row>
    <row r="96" spans="1:31" ht="19.5" customHeight="1">
      <c r="A96" s="44"/>
      <c r="B96" s="385" t="s">
        <v>119</v>
      </c>
      <c r="C96" s="385"/>
      <c r="D96" s="386"/>
      <c r="E96" s="200">
        <f>AVERAGE(E93:E95)</f>
        <v>1.6666666666666667</v>
      </c>
      <c r="F96" s="193"/>
      <c r="G96" s="136">
        <f>AVERAGE(G93:G95)</f>
        <v>0.4166666666666667</v>
      </c>
      <c r="H96" s="42"/>
      <c r="I96" s="160"/>
      <c r="J96" s="43"/>
      <c r="K96" s="43"/>
      <c r="L96" s="43"/>
      <c r="M96" s="179"/>
      <c r="O96" s="363"/>
      <c r="P96" s="364"/>
      <c r="Q96" s="364"/>
      <c r="R96" s="364"/>
      <c r="S96" s="364"/>
      <c r="T96" s="364"/>
      <c r="U96" s="364"/>
      <c r="V96" s="361">
        <f>AVERAGE(V93:V95)</f>
        <v>1.3333333333333333</v>
      </c>
      <c r="W96" s="365"/>
      <c r="Y96" s="245"/>
      <c r="Z96" s="246"/>
      <c r="AA96" s="200">
        <f>AVERAGE(AA93:AA95)</f>
        <v>1.6666666666666667</v>
      </c>
      <c r="AB96" s="200">
        <f>AVERAGE(AB93:AB95)</f>
        <v>1.3333333333333333</v>
      </c>
      <c r="AC96" s="200">
        <f>AVERAGE(AC93:AC95)</f>
        <v>1.3333333333333333</v>
      </c>
      <c r="AD96" s="136">
        <f>AVERAGE(AD93:AD95)</f>
        <v>0.3333333333333333</v>
      </c>
      <c r="AE96" s="247"/>
    </row>
    <row r="97" spans="1:31" ht="24.75" customHeight="1" thickBot="1">
      <c r="A97" s="441" t="s">
        <v>120</v>
      </c>
      <c r="B97" s="441"/>
      <c r="C97" s="441"/>
      <c r="D97" s="442"/>
      <c r="E97" s="201">
        <f>+AVERAGE(E96,E92,E90,E88,E86,E84)</f>
        <v>2.277777777777778</v>
      </c>
      <c r="F97" s="194"/>
      <c r="G97" s="137">
        <f>+AVERAGE(G96,G92,G90,G88,G86,G84)</f>
        <v>0.5694444444444445</v>
      </c>
      <c r="H97" s="40"/>
      <c r="I97" s="161"/>
      <c r="J97" s="41"/>
      <c r="K97" s="41"/>
      <c r="L97" s="41"/>
      <c r="M97" s="180"/>
      <c r="O97" s="366"/>
      <c r="P97" s="367"/>
      <c r="Q97" s="367"/>
      <c r="R97" s="367"/>
      <c r="S97" s="367"/>
      <c r="T97" s="367"/>
      <c r="U97" s="367"/>
      <c r="V97" s="277">
        <f>+AVERAGE(V96,V92,V90,V88,V86,V84)</f>
        <v>1.5555555555555554</v>
      </c>
      <c r="W97" s="368"/>
      <c r="Y97" s="231"/>
      <c r="Z97" s="324"/>
      <c r="AA97" s="201">
        <f>+AVERAGE(AA96,AA92,AA90,AA88,AA86,AA84)</f>
        <v>2.277777777777778</v>
      </c>
      <c r="AB97" s="201">
        <f>+AVERAGE(AB96,AB92,AB90,AB88,AB86,AB84)</f>
        <v>1.5555555555555554</v>
      </c>
      <c r="AC97" s="201">
        <f>+AVERAGE(AC96,AC92,AC90,AC88,AC86,AC84)</f>
        <v>1.722222222222222</v>
      </c>
      <c r="AD97" s="137">
        <f>+AVERAGE(AD96,AD92,AD90,AD88,AD86,AD84)</f>
        <v>0.4305555555555555</v>
      </c>
      <c r="AE97" s="232"/>
    </row>
    <row r="98" spans="1:31" s="6" customFormat="1" ht="27.75" customHeight="1" thickBot="1">
      <c r="A98" s="429" t="s">
        <v>524</v>
      </c>
      <c r="B98" s="430"/>
      <c r="C98" s="430"/>
      <c r="D98" s="430"/>
      <c r="E98" s="430"/>
      <c r="F98" s="430"/>
      <c r="G98" s="430"/>
      <c r="H98" s="430"/>
      <c r="I98" s="430"/>
      <c r="J98" s="430"/>
      <c r="K98" s="430"/>
      <c r="L98" s="430"/>
      <c r="M98" s="431"/>
      <c r="O98" s="465" t="s">
        <v>524</v>
      </c>
      <c r="P98" s="466"/>
      <c r="Q98" s="466"/>
      <c r="R98" s="466"/>
      <c r="S98" s="466"/>
      <c r="T98" s="466"/>
      <c r="U98" s="466"/>
      <c r="V98" s="466"/>
      <c r="W98" s="467"/>
      <c r="Y98" s="457" t="s">
        <v>524</v>
      </c>
      <c r="Z98" s="458"/>
      <c r="AA98" s="458"/>
      <c r="AB98" s="458"/>
      <c r="AC98" s="458"/>
      <c r="AD98" s="458"/>
      <c r="AE98" s="459"/>
    </row>
    <row r="99" spans="1:31" s="6" customFormat="1" ht="113.25" customHeight="1">
      <c r="A99" s="79">
        <v>31</v>
      </c>
      <c r="B99" s="17" t="s">
        <v>402</v>
      </c>
      <c r="C99" s="217" t="s">
        <v>30</v>
      </c>
      <c r="D99" s="17" t="s">
        <v>451</v>
      </c>
      <c r="E99" s="207">
        <f>+'Cédula Autoeval'!E98</f>
        <v>0</v>
      </c>
      <c r="F99" s="208" t="str">
        <f>IF(+'Cédula Autoeval'!F98=0," ",+'Cédula Autoeval'!F98)</f>
        <v> </v>
      </c>
      <c r="G99" s="122">
        <f>(IF(E99=0,0,IF(E99=1,25,(IF(E99=2,50,IF(E99=3,75,100))))))/100</f>
        <v>0</v>
      </c>
      <c r="H99" s="24" t="s">
        <v>299</v>
      </c>
      <c r="I99" s="30" t="s">
        <v>512</v>
      </c>
      <c r="J99" s="30" t="s">
        <v>300</v>
      </c>
      <c r="K99" s="30" t="s">
        <v>301</v>
      </c>
      <c r="L99" s="30" t="s">
        <v>302</v>
      </c>
      <c r="M99" s="278" t="s">
        <v>303</v>
      </c>
      <c r="O99" s="330" t="s">
        <v>647</v>
      </c>
      <c r="P99" s="378" t="s">
        <v>648</v>
      </c>
      <c r="Q99" s="378" t="s">
        <v>648</v>
      </c>
      <c r="R99" s="378" t="s">
        <v>649</v>
      </c>
      <c r="S99" s="378" t="s">
        <v>649</v>
      </c>
      <c r="T99" s="378" t="s">
        <v>649</v>
      </c>
      <c r="U99" s="378" t="s">
        <v>649</v>
      </c>
      <c r="V99" s="378">
        <v>0</v>
      </c>
      <c r="W99" s="320" t="s">
        <v>646</v>
      </c>
      <c r="Y99" s="248" t="str">
        <f>+C99</f>
        <v>31.1</v>
      </c>
      <c r="Z99" s="249" t="str">
        <f>+D99</f>
        <v>¿Se realizan acciones correctivas y preventivas que contribuyan a la eficiencia y eficacia del control interno, así como a su supervisión? (Institucional)</v>
      </c>
      <c r="AA99" s="242">
        <f>+E99</f>
        <v>0</v>
      </c>
      <c r="AB99" s="242">
        <f>+V99</f>
        <v>0</v>
      </c>
      <c r="AC99" s="321">
        <v>0</v>
      </c>
      <c r="AD99" s="122">
        <f>(IF(AC99=0,0,IF(AC99=1,25,(IF(AC99=2,50,IF(AC99=3,75,100))))))/100</f>
        <v>0</v>
      </c>
      <c r="AE99" s="327" t="s">
        <v>673</v>
      </c>
    </row>
    <row r="100" spans="1:31" s="6" customFormat="1" ht="19.5" customHeight="1">
      <c r="A100" s="71"/>
      <c r="B100" s="382" t="s">
        <v>121</v>
      </c>
      <c r="C100" s="382"/>
      <c r="D100" s="383"/>
      <c r="E100" s="269">
        <f>AVERAGE(E99:E99)</f>
        <v>0</v>
      </c>
      <c r="F100" s="272"/>
      <c r="G100" s="271">
        <f>AVERAGE(G99:G99)</f>
        <v>0</v>
      </c>
      <c r="H100" s="67"/>
      <c r="I100" s="158"/>
      <c r="J100" s="68"/>
      <c r="K100" s="68"/>
      <c r="L100" s="68"/>
      <c r="M100" s="176"/>
      <c r="O100" s="350"/>
      <c r="P100" s="351"/>
      <c r="Q100" s="351"/>
      <c r="R100" s="351"/>
      <c r="S100" s="351"/>
      <c r="T100" s="351"/>
      <c r="U100" s="351"/>
      <c r="V100" s="333">
        <f>AVERAGE(V99)</f>
        <v>0</v>
      </c>
      <c r="W100" s="352"/>
      <c r="Y100" s="227"/>
      <c r="Z100" s="328"/>
      <c r="AA100" s="254">
        <f>AVERAGE(AA99:AA99)</f>
        <v>0</v>
      </c>
      <c r="AB100" s="254">
        <f>AVERAGE(AB99:AB99)</f>
        <v>0</v>
      </c>
      <c r="AC100" s="254">
        <f>AVERAGE(AC99:AC99)</f>
        <v>0</v>
      </c>
      <c r="AD100" s="255">
        <f>AVERAGE(AD99:AD99)</f>
        <v>0</v>
      </c>
      <c r="AE100" s="228"/>
    </row>
    <row r="101" spans="1:31" s="6" customFormat="1" ht="95.25" customHeight="1">
      <c r="A101" s="215">
        <v>32</v>
      </c>
      <c r="B101" s="16" t="s">
        <v>403</v>
      </c>
      <c r="C101" s="25" t="s">
        <v>32</v>
      </c>
      <c r="D101" s="16" t="s">
        <v>452</v>
      </c>
      <c r="E101" s="207">
        <f>+'Cédula Autoeval'!E100</f>
        <v>1</v>
      </c>
      <c r="F101" s="208" t="str">
        <f>IF(+'Cédula Autoeval'!F100=0," ",+'Cédula Autoeval'!F100)</f>
        <v>Oficios sobre observaciones atendidas y/o solventadas de uno de los programas que se atienden en esta Secretaría, en tiempo y forma.</v>
      </c>
      <c r="G101" s="122">
        <f>(IF(E101=0,0,IF(E101=1,25,(IF(E101=2,50,IF(E101=3,75,100))))))/100</f>
        <v>0.25</v>
      </c>
      <c r="H101" s="7" t="s">
        <v>304</v>
      </c>
      <c r="I101" s="20" t="s">
        <v>512</v>
      </c>
      <c r="J101" s="20" t="s">
        <v>305</v>
      </c>
      <c r="K101" s="20" t="s">
        <v>306</v>
      </c>
      <c r="L101" s="20" t="s">
        <v>307</v>
      </c>
      <c r="M101" s="165" t="s">
        <v>308</v>
      </c>
      <c r="O101" s="330" t="s">
        <v>650</v>
      </c>
      <c r="P101" s="378" t="s">
        <v>652</v>
      </c>
      <c r="Q101" s="378" t="s">
        <v>645</v>
      </c>
      <c r="R101" s="380" t="s">
        <v>656</v>
      </c>
      <c r="S101" s="380" t="s">
        <v>657</v>
      </c>
      <c r="T101" s="380" t="s">
        <v>658</v>
      </c>
      <c r="U101" s="380" t="s">
        <v>579</v>
      </c>
      <c r="V101" s="378">
        <v>1</v>
      </c>
      <c r="W101" s="379" t="s">
        <v>646</v>
      </c>
      <c r="Y101" s="248" t="str">
        <f>+C101</f>
        <v>32.1</v>
      </c>
      <c r="Z101" s="249" t="str">
        <f>+D101</f>
        <v>¿Se utilizan las recomendaciones y resultados de las auditorías o evaluaciones de instancias de control y/o fiscalizadoras, para mejorar los procesos institucionales?  (Institucional)</v>
      </c>
      <c r="AA101" s="242">
        <f>+E101</f>
        <v>1</v>
      </c>
      <c r="AB101" s="242">
        <f>+V101</f>
        <v>1</v>
      </c>
      <c r="AC101" s="321">
        <v>1</v>
      </c>
      <c r="AD101" s="122">
        <f>(IF(AC101=0,0,IF(AC101=1,25,(IF(AC101=2,50,IF(AC101=3,75,100))))))/100</f>
        <v>0.25</v>
      </c>
      <c r="AE101" s="327" t="s">
        <v>673</v>
      </c>
    </row>
    <row r="102" spans="1:31" s="6" customFormat="1" ht="18.75" customHeight="1">
      <c r="A102" s="71"/>
      <c r="B102" s="382" t="s">
        <v>122</v>
      </c>
      <c r="C102" s="382"/>
      <c r="D102" s="383"/>
      <c r="E102" s="269">
        <f>AVERAGE(E101:E101)</f>
        <v>1</v>
      </c>
      <c r="F102" s="272"/>
      <c r="G102" s="271">
        <f>AVERAGE(G101:G101)</f>
        <v>0.25</v>
      </c>
      <c r="H102" s="67"/>
      <c r="I102" s="158"/>
      <c r="J102" s="68"/>
      <c r="K102" s="68"/>
      <c r="L102" s="68"/>
      <c r="M102" s="176"/>
      <c r="O102" s="350"/>
      <c r="P102" s="351"/>
      <c r="Q102" s="351"/>
      <c r="R102" s="351"/>
      <c r="S102" s="351"/>
      <c r="T102" s="351"/>
      <c r="U102" s="351"/>
      <c r="V102" s="333">
        <f>AVERAGE(V101)</f>
        <v>1</v>
      </c>
      <c r="W102" s="352"/>
      <c r="Y102" s="227"/>
      <c r="Z102" s="328"/>
      <c r="AA102" s="267">
        <f>AVERAGE(AA101:AA101)</f>
        <v>1</v>
      </c>
      <c r="AB102" s="267">
        <f>AVERAGE(AB101:AB101)</f>
        <v>1</v>
      </c>
      <c r="AC102" s="267">
        <f>AVERAGE(AC101:AC101)</f>
        <v>1</v>
      </c>
      <c r="AD102" s="268">
        <f>AVERAGE(AD101:AD101)</f>
        <v>0.25</v>
      </c>
      <c r="AE102" s="228"/>
    </row>
    <row r="103" spans="1:31" s="6" customFormat="1" ht="80.25" customHeight="1">
      <c r="A103" s="434">
        <v>33</v>
      </c>
      <c r="B103" s="384" t="s">
        <v>404</v>
      </c>
      <c r="C103" s="29" t="s">
        <v>33</v>
      </c>
      <c r="D103" s="16" t="s">
        <v>453</v>
      </c>
      <c r="E103" s="207">
        <f>+'Cédula Autoeval'!E102</f>
        <v>1</v>
      </c>
      <c r="F103" s="208" t="str">
        <f>IF(+'Cédula Autoeval'!F102=0," ",+'Cédula Autoeval'!F102)</f>
        <v>Oficio de reconocimiento de Procesos Prioritarios.</v>
      </c>
      <c r="G103" s="122">
        <f>(IF(E103=0,0,IF(E103=1,25,(IF(E103=2,50,IF(E103=3,75,100))))))/100</f>
        <v>0.25</v>
      </c>
      <c r="H103" s="7" t="s">
        <v>320</v>
      </c>
      <c r="I103" s="20" t="s">
        <v>512</v>
      </c>
      <c r="J103" s="20" t="s">
        <v>309</v>
      </c>
      <c r="K103" s="20" t="s">
        <v>310</v>
      </c>
      <c r="L103" s="20" t="s">
        <v>311</v>
      </c>
      <c r="M103" s="165" t="s">
        <v>312</v>
      </c>
      <c r="O103" s="330" t="s">
        <v>650</v>
      </c>
      <c r="P103" s="329" t="s">
        <v>652</v>
      </c>
      <c r="Q103" s="329" t="s">
        <v>645</v>
      </c>
      <c r="R103" s="329" t="s">
        <v>649</v>
      </c>
      <c r="S103" s="329" t="s">
        <v>649</v>
      </c>
      <c r="T103" s="329" t="s">
        <v>649</v>
      </c>
      <c r="U103" s="329" t="s">
        <v>649</v>
      </c>
      <c r="V103" s="329">
        <v>0</v>
      </c>
      <c r="W103" s="320" t="s">
        <v>671</v>
      </c>
      <c r="Y103" s="248" t="str">
        <f aca="true" t="shared" si="14" ref="Y103:AA105">+C103</f>
        <v>33.1</v>
      </c>
      <c r="Z103" s="249" t="str">
        <f t="shared" si="14"/>
        <v>¿Se realizan actividades de supervisión a los procesos institucionales? (Institucional)</v>
      </c>
      <c r="AA103" s="242">
        <f t="shared" si="14"/>
        <v>1</v>
      </c>
      <c r="AB103" s="242">
        <f>+V103</f>
        <v>0</v>
      </c>
      <c r="AC103" s="321">
        <v>0</v>
      </c>
      <c r="AD103" s="122">
        <f>(IF(AC103=0,0,IF(AC103=1,25,(IF(AC103=2,50,IF(AC103=3,75,100))))))/100</f>
        <v>0</v>
      </c>
      <c r="AE103" s="327" t="s">
        <v>673</v>
      </c>
    </row>
    <row r="104" spans="1:31" ht="72.75" customHeight="1">
      <c r="A104" s="434"/>
      <c r="B104" s="384"/>
      <c r="C104" s="29" t="s">
        <v>34</v>
      </c>
      <c r="D104" s="16" t="s">
        <v>454</v>
      </c>
      <c r="E104" s="207">
        <f>+'Cédula Autoeval'!E103</f>
        <v>1</v>
      </c>
      <c r="F104" s="208" t="str">
        <f>IF(+'Cédula Autoeval'!F103=0," ",+'Cédula Autoeval'!F103)</f>
        <v>Fotografía de la Autoevaluación de control Interno.</v>
      </c>
      <c r="G104" s="122">
        <f>(IF(E104=0,0,IF(E104=1,25,(IF(E104=2,50,IF(E104=3,75,100))))))/100</f>
        <v>0.25</v>
      </c>
      <c r="H104" s="7" t="s">
        <v>321</v>
      </c>
      <c r="I104" s="20" t="s">
        <v>512</v>
      </c>
      <c r="J104" s="20" t="s">
        <v>313</v>
      </c>
      <c r="K104" s="20" t="s">
        <v>314</v>
      </c>
      <c r="L104" s="20" t="s">
        <v>315</v>
      </c>
      <c r="M104" s="165" t="s">
        <v>316</v>
      </c>
      <c r="O104" s="330" t="s">
        <v>650</v>
      </c>
      <c r="P104" s="329" t="s">
        <v>652</v>
      </c>
      <c r="Q104" s="329" t="s">
        <v>645</v>
      </c>
      <c r="R104" s="329" t="s">
        <v>649</v>
      </c>
      <c r="S104" s="329" t="s">
        <v>649</v>
      </c>
      <c r="T104" s="329" t="s">
        <v>649</v>
      </c>
      <c r="U104" s="329" t="s">
        <v>649</v>
      </c>
      <c r="V104" s="329">
        <v>0</v>
      </c>
      <c r="W104" s="320" t="s">
        <v>672</v>
      </c>
      <c r="Y104" s="248" t="str">
        <f t="shared" si="14"/>
        <v>33.2</v>
      </c>
      <c r="Z104" s="249" t="str">
        <f t="shared" si="14"/>
        <v>¿Los resultados de las evaluaciones de Control Interno se utilizan para retroalimentar a cada uno de los responsables y así mejorar los procesos institucionales? (Institucional)</v>
      </c>
      <c r="AA104" s="242">
        <f t="shared" si="14"/>
        <v>1</v>
      </c>
      <c r="AB104" s="242">
        <f>+V104</f>
        <v>0</v>
      </c>
      <c r="AC104" s="321">
        <v>1</v>
      </c>
      <c r="AD104" s="122">
        <f>(IF(AC104=0,0,IF(AC104=1,25,(IF(AC104=2,50,IF(AC104=3,75,100))))))/100</f>
        <v>0.25</v>
      </c>
      <c r="AE104" s="327" t="s">
        <v>604</v>
      </c>
    </row>
    <row r="105" spans="1:31" ht="120.75" customHeight="1">
      <c r="A105" s="434"/>
      <c r="B105" s="384"/>
      <c r="C105" s="27" t="s">
        <v>35</v>
      </c>
      <c r="D105" s="16" t="s">
        <v>455</v>
      </c>
      <c r="E105" s="209">
        <f>+'Cédula Autoeval'!E104</f>
        <v>1</v>
      </c>
      <c r="F105" s="208" t="str">
        <f>IF(+'Cédula Autoeval'!F104=0," ",+'Cédula Autoeval'!F104)</f>
        <v>Fotografía del portal de trámites y servicios de la SEyD.</v>
      </c>
      <c r="G105" s="122">
        <f>(IF(E105=0,0,IF(E105=1,25,(IF(E105=2,50,IF(E105=3,75,100))))))/100</f>
        <v>0.25</v>
      </c>
      <c r="H105" s="7" t="s">
        <v>322</v>
      </c>
      <c r="I105" s="20" t="s">
        <v>512</v>
      </c>
      <c r="J105" s="20" t="s">
        <v>317</v>
      </c>
      <c r="K105" s="20" t="s">
        <v>318</v>
      </c>
      <c r="L105" s="20" t="s">
        <v>520</v>
      </c>
      <c r="M105" s="165" t="s">
        <v>319</v>
      </c>
      <c r="O105" s="330" t="s">
        <v>650</v>
      </c>
      <c r="P105" s="378" t="s">
        <v>652</v>
      </c>
      <c r="Q105" s="378" t="s">
        <v>645</v>
      </c>
      <c r="R105" s="380" t="s">
        <v>656</v>
      </c>
      <c r="S105" s="380" t="s">
        <v>657</v>
      </c>
      <c r="T105" s="380" t="s">
        <v>658</v>
      </c>
      <c r="U105" s="380" t="s">
        <v>579</v>
      </c>
      <c r="V105" s="378">
        <v>1</v>
      </c>
      <c r="W105" s="320" t="s">
        <v>646</v>
      </c>
      <c r="Y105" s="248" t="str">
        <f t="shared" si="14"/>
        <v>33.3</v>
      </c>
      <c r="Z105" s="249" t="str">
        <f t="shared" si="14"/>
        <v>¿Se tienen proyectos que agreguen valor a los programas y servicios, en beneficio de la ciudadanía? (Institucional)</v>
      </c>
      <c r="AA105" s="242">
        <f t="shared" si="14"/>
        <v>1</v>
      </c>
      <c r="AB105" s="242">
        <f>+V105</f>
        <v>1</v>
      </c>
      <c r="AC105" s="321">
        <v>1</v>
      </c>
      <c r="AD105" s="122">
        <f>(IF(AC105=0,0,IF(AC105=1,25,(IF(AC105=2,50,IF(AC105=3,75,100))))))/100</f>
        <v>0.25</v>
      </c>
      <c r="AE105" s="327" t="s">
        <v>673</v>
      </c>
    </row>
    <row r="106" spans="1:31" ht="15">
      <c r="A106" s="71"/>
      <c r="B106" s="382" t="s">
        <v>123</v>
      </c>
      <c r="C106" s="382"/>
      <c r="D106" s="383"/>
      <c r="E106" s="269">
        <f>AVERAGE(E103:E105)</f>
        <v>1</v>
      </c>
      <c r="F106" s="270"/>
      <c r="G106" s="271">
        <f>AVERAGE(G103:G105)</f>
        <v>0.25</v>
      </c>
      <c r="H106" s="67"/>
      <c r="I106" s="158"/>
      <c r="J106" s="68"/>
      <c r="K106" s="68"/>
      <c r="L106" s="68"/>
      <c r="M106" s="176"/>
      <c r="O106" s="233"/>
      <c r="P106" s="234"/>
      <c r="Q106" s="234"/>
      <c r="R106" s="234"/>
      <c r="S106" s="234"/>
      <c r="T106" s="234"/>
      <c r="U106" s="234"/>
      <c r="V106" s="195">
        <f>AVERAGE(V103:V105)</f>
        <v>0.3333333333333333</v>
      </c>
      <c r="W106" s="235"/>
      <c r="Y106" s="233"/>
      <c r="Z106" s="274"/>
      <c r="AA106" s="282">
        <f>AVERAGE(AA103:AA105)</f>
        <v>1</v>
      </c>
      <c r="AB106" s="282">
        <f>AVERAGE(AB103:AB105)</f>
        <v>0.3333333333333333</v>
      </c>
      <c r="AC106" s="282">
        <f>AVERAGE(AC103:AC105)</f>
        <v>0.6666666666666666</v>
      </c>
      <c r="AD106" s="287">
        <f>AVERAGE(AD103:AD105)</f>
        <v>0.16666666666666666</v>
      </c>
      <c r="AE106" s="235"/>
    </row>
    <row r="107" spans="1:31" ht="21" customHeight="1" thickBot="1">
      <c r="A107" s="436" t="s">
        <v>124</v>
      </c>
      <c r="B107" s="436"/>
      <c r="C107" s="436"/>
      <c r="D107" s="437"/>
      <c r="E107" s="199">
        <f>+AVERAGE(E106,E102,E100)</f>
        <v>0.6666666666666666</v>
      </c>
      <c r="F107" s="192"/>
      <c r="G107" s="135">
        <f>AVERAGE(G106,G102,G100)</f>
        <v>0.16666666666666666</v>
      </c>
      <c r="H107" s="69"/>
      <c r="I107" s="159"/>
      <c r="J107" s="70"/>
      <c r="K107" s="70"/>
      <c r="L107" s="70"/>
      <c r="M107" s="177"/>
      <c r="O107" s="236"/>
      <c r="P107" s="237"/>
      <c r="Q107" s="237"/>
      <c r="R107" s="237"/>
      <c r="S107" s="237"/>
      <c r="T107" s="237"/>
      <c r="U107" s="237"/>
      <c r="V107" s="284">
        <f>+AVERAGE(V106,V102,V100)</f>
        <v>0.4444444444444444</v>
      </c>
      <c r="W107" s="238"/>
      <c r="Y107" s="236"/>
      <c r="Z107" s="237"/>
      <c r="AA107" s="284">
        <f>+AVERAGE(AA106,AA102,AA100)</f>
        <v>0.6666666666666666</v>
      </c>
      <c r="AB107" s="283">
        <f>+AVERAGE(AB106,AB102,AB100)</f>
        <v>0.4444444444444444</v>
      </c>
      <c r="AC107" s="283">
        <f>+AVERAGE(AC106,AC102,AC100)</f>
        <v>0.5555555555555555</v>
      </c>
      <c r="AD107" s="286">
        <f>+AVERAGE(AD106,AD102,AD100)</f>
        <v>0.13888888888888887</v>
      </c>
      <c r="AE107" s="238"/>
    </row>
    <row r="108" spans="1:31" ht="23.25" customHeight="1" thickBot="1">
      <c r="A108" s="425" t="s">
        <v>125</v>
      </c>
      <c r="B108" s="426"/>
      <c r="C108" s="426"/>
      <c r="D108" s="426"/>
      <c r="E108" s="202">
        <f>AVERAGE(E41,E52,E81,E97,E107)</f>
        <v>1.1372222222222221</v>
      </c>
      <c r="F108" s="125"/>
      <c r="G108" s="126">
        <f>AVERAGE(G41,G52,G81,G97,G107)</f>
        <v>0.28430555555555553</v>
      </c>
      <c r="H108" s="47"/>
      <c r="I108" s="47"/>
      <c r="J108" s="48"/>
      <c r="K108" s="48"/>
      <c r="L108" s="48"/>
      <c r="M108" s="181"/>
      <c r="O108" s="239"/>
      <c r="P108" s="240"/>
      <c r="Q108" s="240"/>
      <c r="R108" s="240"/>
      <c r="S108" s="240"/>
      <c r="T108" s="240"/>
      <c r="U108" s="240"/>
      <c r="V108" s="202">
        <f>AVERAGE(V41,V52,V81,V97,V107)</f>
        <v>0.76875</v>
      </c>
      <c r="W108" s="241"/>
      <c r="Y108" s="239"/>
      <c r="Z108" s="240"/>
      <c r="AA108" s="202">
        <f>AVERAGE(AA41,AA52,AA81,AA97,AA107)</f>
        <v>1.1372222222222221</v>
      </c>
      <c r="AB108" s="202">
        <f>AVERAGE(AB41,AB52,AB81,AB97,AB107)</f>
        <v>0.76875</v>
      </c>
      <c r="AC108" s="202">
        <f>AVERAGE(AC41,AC52,AC81,AC97,AC107)</f>
        <v>0.8755555555555554</v>
      </c>
      <c r="AD108" s="126">
        <f>AVERAGE(AD41,AD52,AD81,AD97,AD107)</f>
        <v>0.21888888888888886</v>
      </c>
      <c r="AE108" s="241"/>
    </row>
    <row r="109" spans="8:27" ht="15.75">
      <c r="H109" s="5"/>
      <c r="I109" s="5"/>
      <c r="AA109" s="372"/>
    </row>
    <row r="110" spans="8:9" ht="15">
      <c r="H110" s="5"/>
      <c r="I110" s="5"/>
    </row>
    <row r="111" spans="8:9" ht="15">
      <c r="H111" s="5"/>
      <c r="I111" s="5"/>
    </row>
    <row r="112" spans="8:9" ht="15">
      <c r="H112" s="5"/>
      <c r="I112" s="5"/>
    </row>
    <row r="113" spans="8:9" ht="15">
      <c r="H113" s="5"/>
      <c r="I113" s="5"/>
    </row>
    <row r="114" spans="8:9" ht="15">
      <c r="H114" s="5"/>
      <c r="I114" s="5"/>
    </row>
    <row r="115" spans="8:9" ht="15">
      <c r="H115" s="5"/>
      <c r="I115" s="5"/>
    </row>
    <row r="116" spans="8:9" ht="15">
      <c r="H116" s="5"/>
      <c r="I116" s="5"/>
    </row>
  </sheetData>
  <sheetProtection/>
  <mergeCells count="114">
    <mergeCell ref="AD7:AD8"/>
    <mergeCell ref="AE7:AE8"/>
    <mergeCell ref="V7:V8"/>
    <mergeCell ref="W7:W8"/>
    <mergeCell ref="Y7:Y8"/>
    <mergeCell ref="Z7:Z8"/>
    <mergeCell ref="AA7:AA8"/>
    <mergeCell ref="AB7:AB8"/>
    <mergeCell ref="I7:I8"/>
    <mergeCell ref="J7:J8"/>
    <mergeCell ref="K7:K8"/>
    <mergeCell ref="L7:L8"/>
    <mergeCell ref="M7:M8"/>
    <mergeCell ref="O7:O8"/>
    <mergeCell ref="B1:H1"/>
    <mergeCell ref="B2:H2"/>
    <mergeCell ref="A3:M3"/>
    <mergeCell ref="A4:B4"/>
    <mergeCell ref="C4:G4"/>
    <mergeCell ref="H4:M4"/>
    <mergeCell ref="A5:B5"/>
    <mergeCell ref="C5:M5"/>
    <mergeCell ref="A6:B6"/>
    <mergeCell ref="C6:M6"/>
    <mergeCell ref="A7:B8"/>
    <mergeCell ref="C7:D8"/>
    <mergeCell ref="E7:E8"/>
    <mergeCell ref="F7:F8"/>
    <mergeCell ref="G7:G8"/>
    <mergeCell ref="H7:H8"/>
    <mergeCell ref="A9:M9"/>
    <mergeCell ref="A10:A17"/>
    <mergeCell ref="B10:B17"/>
    <mergeCell ref="B18:D18"/>
    <mergeCell ref="B20:D20"/>
    <mergeCell ref="A21:A23"/>
    <mergeCell ref="B21:B23"/>
    <mergeCell ref="B24:D24"/>
    <mergeCell ref="A25:A26"/>
    <mergeCell ref="B25:B26"/>
    <mergeCell ref="B27:D27"/>
    <mergeCell ref="A28:A31"/>
    <mergeCell ref="B28:B31"/>
    <mergeCell ref="A35:A36"/>
    <mergeCell ref="B35:B36"/>
    <mergeCell ref="A38:A39"/>
    <mergeCell ref="B38:B39"/>
    <mergeCell ref="A41:D41"/>
    <mergeCell ref="A42:M42"/>
    <mergeCell ref="B44:D44"/>
    <mergeCell ref="B46:D46"/>
    <mergeCell ref="B48:D48"/>
    <mergeCell ref="A49:A50"/>
    <mergeCell ref="B49:B50"/>
    <mergeCell ref="B51:D51"/>
    <mergeCell ref="A52:D52"/>
    <mergeCell ref="A53:M53"/>
    <mergeCell ref="B55:D55"/>
    <mergeCell ref="B57:D57"/>
    <mergeCell ref="A58:A59"/>
    <mergeCell ref="B58:B59"/>
    <mergeCell ref="B60:D60"/>
    <mergeCell ref="B62:D62"/>
    <mergeCell ref="B64:D64"/>
    <mergeCell ref="B66:D66"/>
    <mergeCell ref="A67:A68"/>
    <mergeCell ref="B67:B68"/>
    <mergeCell ref="B69:D69"/>
    <mergeCell ref="B71:D71"/>
    <mergeCell ref="A72:A73"/>
    <mergeCell ref="B72:B73"/>
    <mergeCell ref="B74:D74"/>
    <mergeCell ref="B76:D76"/>
    <mergeCell ref="B78:D78"/>
    <mergeCell ref="B80:D80"/>
    <mergeCell ref="A81:D81"/>
    <mergeCell ref="A82:M82"/>
    <mergeCell ref="B84:D84"/>
    <mergeCell ref="B86:D86"/>
    <mergeCell ref="B88:D88"/>
    <mergeCell ref="B90:D90"/>
    <mergeCell ref="B92:D92"/>
    <mergeCell ref="A93:A95"/>
    <mergeCell ref="B93:B95"/>
    <mergeCell ref="B96:D96"/>
    <mergeCell ref="B106:D106"/>
    <mergeCell ref="A107:D107"/>
    <mergeCell ref="A108:D108"/>
    <mergeCell ref="A97:D97"/>
    <mergeCell ref="A98:M98"/>
    <mergeCell ref="B100:D100"/>
    <mergeCell ref="B102:D102"/>
    <mergeCell ref="A103:A105"/>
    <mergeCell ref="B103:B105"/>
    <mergeCell ref="Y53:AE53"/>
    <mergeCell ref="O4:W4"/>
    <mergeCell ref="O5:W5"/>
    <mergeCell ref="O6:W6"/>
    <mergeCell ref="O42:W42"/>
    <mergeCell ref="O53:W53"/>
    <mergeCell ref="R7:U7"/>
    <mergeCell ref="P7:P8"/>
    <mergeCell ref="Q7:Q8"/>
    <mergeCell ref="AC7:AC8"/>
    <mergeCell ref="Y82:AE82"/>
    <mergeCell ref="Y98:AE98"/>
    <mergeCell ref="Y5:AC5"/>
    <mergeCell ref="O82:W82"/>
    <mergeCell ref="O98:W98"/>
    <mergeCell ref="O3:W3"/>
    <mergeCell ref="Y3:AE3"/>
    <mergeCell ref="Y4:AE4"/>
    <mergeCell ref="Y6:AE6"/>
    <mergeCell ref="Y42:AE42"/>
  </mergeCells>
  <conditionalFormatting sqref="J10">
    <cfRule type="expression" priority="227" dxfId="486" stopIfTrue="1">
      <formula>+E10=1</formula>
    </cfRule>
  </conditionalFormatting>
  <conditionalFormatting sqref="K10">
    <cfRule type="expression" priority="226" dxfId="1" stopIfTrue="1">
      <formula>+E10=2</formula>
    </cfRule>
  </conditionalFormatting>
  <conditionalFormatting sqref="L10">
    <cfRule type="expression" priority="225" dxfId="1" stopIfTrue="1">
      <formula>+E10=3</formula>
    </cfRule>
  </conditionalFormatting>
  <conditionalFormatting sqref="M10">
    <cfRule type="expression" priority="220" dxfId="2" stopIfTrue="1">
      <formula>+E10=4</formula>
    </cfRule>
  </conditionalFormatting>
  <conditionalFormatting sqref="J11">
    <cfRule type="expression" priority="223" dxfId="486" stopIfTrue="1">
      <formula>+E11=1</formula>
    </cfRule>
  </conditionalFormatting>
  <conditionalFormatting sqref="K11">
    <cfRule type="expression" priority="222" dxfId="1" stopIfTrue="1">
      <formula>+E11=2</formula>
    </cfRule>
  </conditionalFormatting>
  <conditionalFormatting sqref="L11">
    <cfRule type="expression" priority="221" dxfId="1" stopIfTrue="1">
      <formula>+E11=3</formula>
    </cfRule>
  </conditionalFormatting>
  <conditionalFormatting sqref="M11">
    <cfRule type="expression" priority="219" dxfId="2" stopIfTrue="1">
      <formula>+E11=4</formula>
    </cfRule>
  </conditionalFormatting>
  <conditionalFormatting sqref="I10">
    <cfRule type="expression" priority="228" dxfId="486" stopIfTrue="1">
      <formula>+E10=0</formula>
    </cfRule>
  </conditionalFormatting>
  <conditionalFormatting sqref="I11">
    <cfRule type="expression" priority="224" dxfId="486" stopIfTrue="1">
      <formula>+E11=0</formula>
    </cfRule>
  </conditionalFormatting>
  <conditionalFormatting sqref="I12">
    <cfRule type="expression" priority="218" dxfId="486" stopIfTrue="1">
      <formula>+E12=0</formula>
    </cfRule>
  </conditionalFormatting>
  <conditionalFormatting sqref="M12">
    <cfRule type="expression" priority="214" dxfId="2" stopIfTrue="1">
      <formula>+E12=4</formula>
    </cfRule>
  </conditionalFormatting>
  <conditionalFormatting sqref="L12">
    <cfRule type="expression" priority="215" dxfId="1" stopIfTrue="1">
      <formula>+E12=3</formula>
    </cfRule>
  </conditionalFormatting>
  <conditionalFormatting sqref="K12">
    <cfRule type="expression" priority="216" dxfId="1" stopIfTrue="1">
      <formula>+E12=2</formula>
    </cfRule>
  </conditionalFormatting>
  <conditionalFormatting sqref="J12">
    <cfRule type="expression" priority="217" dxfId="486" stopIfTrue="1">
      <formula>+E12=1</formula>
    </cfRule>
  </conditionalFormatting>
  <conditionalFormatting sqref="M13">
    <cfRule type="expression" priority="209" dxfId="2" stopIfTrue="1">
      <formula>+E13=4</formula>
    </cfRule>
  </conditionalFormatting>
  <conditionalFormatting sqref="I13">
    <cfRule type="expression" priority="213" dxfId="486" stopIfTrue="1">
      <formula>+E13=0</formula>
    </cfRule>
  </conditionalFormatting>
  <conditionalFormatting sqref="J13">
    <cfRule type="expression" priority="212" dxfId="486" stopIfTrue="1">
      <formula>+E13=1</formula>
    </cfRule>
  </conditionalFormatting>
  <conditionalFormatting sqref="K13">
    <cfRule type="expression" priority="211" dxfId="1" stopIfTrue="1">
      <formula>+E13=2</formula>
    </cfRule>
  </conditionalFormatting>
  <conditionalFormatting sqref="L13">
    <cfRule type="expression" priority="210" dxfId="1" stopIfTrue="1">
      <formula>+E13=3</formula>
    </cfRule>
  </conditionalFormatting>
  <conditionalFormatting sqref="M14">
    <cfRule type="expression" priority="204" dxfId="2" stopIfTrue="1">
      <formula>+E14=4</formula>
    </cfRule>
  </conditionalFormatting>
  <conditionalFormatting sqref="I14">
    <cfRule type="expression" priority="208" dxfId="486" stopIfTrue="1">
      <formula>+E14=0</formula>
    </cfRule>
  </conditionalFormatting>
  <conditionalFormatting sqref="J14">
    <cfRule type="expression" priority="207" dxfId="486" stopIfTrue="1">
      <formula>+E14=1</formula>
    </cfRule>
  </conditionalFormatting>
  <conditionalFormatting sqref="K14">
    <cfRule type="expression" priority="206" dxfId="1" stopIfTrue="1">
      <formula>+E14=2</formula>
    </cfRule>
  </conditionalFormatting>
  <conditionalFormatting sqref="L14">
    <cfRule type="expression" priority="205" dxfId="1" stopIfTrue="1">
      <formula>+E14=3</formula>
    </cfRule>
  </conditionalFormatting>
  <conditionalFormatting sqref="M15:M17">
    <cfRule type="expression" priority="199" dxfId="2" stopIfTrue="1">
      <formula>+E15=4</formula>
    </cfRule>
  </conditionalFormatting>
  <conditionalFormatting sqref="I15:I17">
    <cfRule type="expression" priority="203" dxfId="486" stopIfTrue="1">
      <formula>+E15=0</formula>
    </cfRule>
  </conditionalFormatting>
  <conditionalFormatting sqref="J15:J17">
    <cfRule type="expression" priority="202" dxfId="486" stopIfTrue="1">
      <formula>+E15=1</formula>
    </cfRule>
  </conditionalFormatting>
  <conditionalFormatting sqref="K15:K17">
    <cfRule type="expression" priority="201" dxfId="1" stopIfTrue="1">
      <formula>+E15=2</formula>
    </cfRule>
  </conditionalFormatting>
  <conditionalFormatting sqref="L15:L17">
    <cfRule type="expression" priority="200" dxfId="1" stopIfTrue="1">
      <formula>+E15=3</formula>
    </cfRule>
  </conditionalFormatting>
  <conditionalFormatting sqref="M19">
    <cfRule type="expression" priority="194" dxfId="2" stopIfTrue="1">
      <formula>+E19=4</formula>
    </cfRule>
  </conditionalFormatting>
  <conditionalFormatting sqref="I19">
    <cfRule type="expression" priority="198" dxfId="486" stopIfTrue="1">
      <formula>+E19=0</formula>
    </cfRule>
  </conditionalFormatting>
  <conditionalFormatting sqref="J19">
    <cfRule type="expression" priority="197" dxfId="486" stopIfTrue="1">
      <formula>+E19=1</formula>
    </cfRule>
  </conditionalFormatting>
  <conditionalFormatting sqref="K19">
    <cfRule type="expression" priority="196" dxfId="1" stopIfTrue="1">
      <formula>+E19=2</formula>
    </cfRule>
  </conditionalFormatting>
  <conditionalFormatting sqref="L19">
    <cfRule type="expression" priority="195" dxfId="1" stopIfTrue="1">
      <formula>+E19=3</formula>
    </cfRule>
  </conditionalFormatting>
  <conditionalFormatting sqref="M21:M23">
    <cfRule type="expression" priority="189" dxfId="2" stopIfTrue="1">
      <formula>+E21=4</formula>
    </cfRule>
  </conditionalFormatting>
  <conditionalFormatting sqref="I21:I23">
    <cfRule type="expression" priority="193" dxfId="486" stopIfTrue="1">
      <formula>+E21=0</formula>
    </cfRule>
  </conditionalFormatting>
  <conditionalFormatting sqref="J21:J23">
    <cfRule type="expression" priority="192" dxfId="486" stopIfTrue="1">
      <formula>+E21=1</formula>
    </cfRule>
  </conditionalFormatting>
  <conditionalFormatting sqref="K21:K23">
    <cfRule type="expression" priority="191" dxfId="1" stopIfTrue="1">
      <formula>+E21=2</formula>
    </cfRule>
  </conditionalFormatting>
  <conditionalFormatting sqref="L21:L23">
    <cfRule type="expression" priority="190" dxfId="1" stopIfTrue="1">
      <formula>+E21=3</formula>
    </cfRule>
  </conditionalFormatting>
  <conditionalFormatting sqref="M25:M26">
    <cfRule type="expression" priority="184" dxfId="2" stopIfTrue="1">
      <formula>+E25=4</formula>
    </cfRule>
  </conditionalFormatting>
  <conditionalFormatting sqref="I25:I26">
    <cfRule type="expression" priority="188" dxfId="486" stopIfTrue="1">
      <formula>+E25=0</formula>
    </cfRule>
  </conditionalFormatting>
  <conditionalFormatting sqref="J25:J26">
    <cfRule type="expression" priority="187" dxfId="486" stopIfTrue="1">
      <formula>+E25=1</formula>
    </cfRule>
  </conditionalFormatting>
  <conditionalFormatting sqref="K25:K26">
    <cfRule type="expression" priority="186" dxfId="1" stopIfTrue="1">
      <formula>+E25=2</formula>
    </cfRule>
  </conditionalFormatting>
  <conditionalFormatting sqref="L25:L26">
    <cfRule type="expression" priority="185" dxfId="1" stopIfTrue="1">
      <formula>+E25=3</formula>
    </cfRule>
  </conditionalFormatting>
  <conditionalFormatting sqref="M28:M29">
    <cfRule type="expression" priority="179" dxfId="2" stopIfTrue="1">
      <formula>+E28=4</formula>
    </cfRule>
  </conditionalFormatting>
  <conditionalFormatting sqref="I28:I29">
    <cfRule type="expression" priority="183" dxfId="486" stopIfTrue="1">
      <formula>+E28=0</formula>
    </cfRule>
  </conditionalFormatting>
  <conditionalFormatting sqref="J28:J29">
    <cfRule type="expression" priority="182" dxfId="486" stopIfTrue="1">
      <formula>+E28=1</formula>
    </cfRule>
  </conditionalFormatting>
  <conditionalFormatting sqref="K28:K29">
    <cfRule type="expression" priority="181" dxfId="1" stopIfTrue="1">
      <formula>+E28=2</formula>
    </cfRule>
  </conditionalFormatting>
  <conditionalFormatting sqref="L28:L29">
    <cfRule type="expression" priority="180" dxfId="1" stopIfTrue="1">
      <formula>+E28=3</formula>
    </cfRule>
  </conditionalFormatting>
  <conditionalFormatting sqref="M30:M31">
    <cfRule type="expression" priority="174" dxfId="2" stopIfTrue="1">
      <formula>+E30=4</formula>
    </cfRule>
  </conditionalFormatting>
  <conditionalFormatting sqref="I30:I31">
    <cfRule type="expression" priority="178" dxfId="486" stopIfTrue="1">
      <formula>+E30=0</formula>
    </cfRule>
  </conditionalFormatting>
  <conditionalFormatting sqref="J30:J31">
    <cfRule type="expression" priority="177" dxfId="486" stopIfTrue="1">
      <formula>+E30=1</formula>
    </cfRule>
  </conditionalFormatting>
  <conditionalFormatting sqref="K30:K31">
    <cfRule type="expression" priority="176" dxfId="1" stopIfTrue="1">
      <formula>+E30=2</formula>
    </cfRule>
  </conditionalFormatting>
  <conditionalFormatting sqref="L30:L31">
    <cfRule type="expression" priority="175" dxfId="1" stopIfTrue="1">
      <formula>+E30=3</formula>
    </cfRule>
  </conditionalFormatting>
  <conditionalFormatting sqref="M33">
    <cfRule type="expression" priority="169" dxfId="2" stopIfTrue="1">
      <formula>+E33=4</formula>
    </cfRule>
  </conditionalFormatting>
  <conditionalFormatting sqref="I33">
    <cfRule type="expression" priority="173" dxfId="486" stopIfTrue="1">
      <formula>+E33=0</formula>
    </cfRule>
  </conditionalFormatting>
  <conditionalFormatting sqref="J33">
    <cfRule type="expression" priority="172" dxfId="486" stopIfTrue="1">
      <formula>+E33=1</formula>
    </cfRule>
  </conditionalFormatting>
  <conditionalFormatting sqref="K33">
    <cfRule type="expression" priority="171" dxfId="1" stopIfTrue="1">
      <formula>+E33=2</formula>
    </cfRule>
  </conditionalFormatting>
  <conditionalFormatting sqref="L33">
    <cfRule type="expression" priority="170" dxfId="1" stopIfTrue="1">
      <formula>+E33=3</formula>
    </cfRule>
  </conditionalFormatting>
  <conditionalFormatting sqref="M35:M36">
    <cfRule type="expression" priority="164" dxfId="2" stopIfTrue="1">
      <formula>+E35=4</formula>
    </cfRule>
  </conditionalFormatting>
  <conditionalFormatting sqref="I35:I36">
    <cfRule type="expression" priority="168" dxfId="486" stopIfTrue="1">
      <formula>+E35=0</formula>
    </cfRule>
  </conditionalFormatting>
  <conditionalFormatting sqref="J35:J36">
    <cfRule type="expression" priority="167" dxfId="486" stopIfTrue="1">
      <formula>+E35=1</formula>
    </cfRule>
  </conditionalFormatting>
  <conditionalFormatting sqref="K35:K36">
    <cfRule type="expression" priority="166" dxfId="1" stopIfTrue="1">
      <formula>+E35=2</formula>
    </cfRule>
  </conditionalFormatting>
  <conditionalFormatting sqref="L35:L36">
    <cfRule type="expression" priority="165" dxfId="1" stopIfTrue="1">
      <formula>+E35=3</formula>
    </cfRule>
  </conditionalFormatting>
  <conditionalFormatting sqref="M38:M39">
    <cfRule type="expression" priority="159" dxfId="2" stopIfTrue="1">
      <formula>+E38=4</formula>
    </cfRule>
  </conditionalFormatting>
  <conditionalFormatting sqref="I38:I39">
    <cfRule type="expression" priority="163" dxfId="486" stopIfTrue="1">
      <formula>+E38=0</formula>
    </cfRule>
  </conditionalFormatting>
  <conditionalFormatting sqref="J38:J39">
    <cfRule type="expression" priority="162" dxfId="486" stopIfTrue="1">
      <formula>+E38=1</formula>
    </cfRule>
  </conditionalFormatting>
  <conditionalFormatting sqref="K38:K39">
    <cfRule type="expression" priority="161" dxfId="1" stopIfTrue="1">
      <formula>+E38=2</formula>
    </cfRule>
  </conditionalFormatting>
  <conditionalFormatting sqref="L38:L39">
    <cfRule type="expression" priority="160" dxfId="1" stopIfTrue="1">
      <formula>+E38=3</formula>
    </cfRule>
  </conditionalFormatting>
  <conditionalFormatting sqref="M43">
    <cfRule type="expression" priority="154" dxfId="2" stopIfTrue="1">
      <formula>+E43=4</formula>
    </cfRule>
  </conditionalFormatting>
  <conditionalFormatting sqref="I43">
    <cfRule type="expression" priority="158" dxfId="486" stopIfTrue="1">
      <formula>+E43=0</formula>
    </cfRule>
  </conditionalFormatting>
  <conditionalFormatting sqref="J43">
    <cfRule type="expression" priority="157" dxfId="486" stopIfTrue="1">
      <formula>+E43=1</formula>
    </cfRule>
  </conditionalFormatting>
  <conditionalFormatting sqref="K43">
    <cfRule type="expression" priority="156" dxfId="1" stopIfTrue="1">
      <formula>+E43=2</formula>
    </cfRule>
  </conditionalFormatting>
  <conditionalFormatting sqref="L43">
    <cfRule type="expression" priority="155" dxfId="1" stopIfTrue="1">
      <formula>+E43=3</formula>
    </cfRule>
  </conditionalFormatting>
  <conditionalFormatting sqref="M45">
    <cfRule type="expression" priority="149" dxfId="2" stopIfTrue="1">
      <formula>+E45=4</formula>
    </cfRule>
  </conditionalFormatting>
  <conditionalFormatting sqref="I45">
    <cfRule type="expression" priority="153" dxfId="486" stopIfTrue="1">
      <formula>+E45=0</formula>
    </cfRule>
  </conditionalFormatting>
  <conditionalFormatting sqref="J45">
    <cfRule type="expression" priority="152" dxfId="486" stopIfTrue="1">
      <formula>+E45=1</formula>
    </cfRule>
  </conditionalFormatting>
  <conditionalFormatting sqref="K45">
    <cfRule type="expression" priority="151" dxfId="1" stopIfTrue="1">
      <formula>+E45=2</formula>
    </cfRule>
  </conditionalFormatting>
  <conditionalFormatting sqref="L45">
    <cfRule type="expression" priority="150" dxfId="1" stopIfTrue="1">
      <formula>+E45=3</formula>
    </cfRule>
  </conditionalFormatting>
  <conditionalFormatting sqref="M47">
    <cfRule type="expression" priority="144" dxfId="2" stopIfTrue="1">
      <formula>+E47=4</formula>
    </cfRule>
  </conditionalFormatting>
  <conditionalFormatting sqref="I47">
    <cfRule type="expression" priority="148" dxfId="486" stopIfTrue="1">
      <formula>+E47=0</formula>
    </cfRule>
  </conditionalFormatting>
  <conditionalFormatting sqref="J47">
    <cfRule type="expression" priority="147" dxfId="486" stopIfTrue="1">
      <formula>+E47=1</formula>
    </cfRule>
  </conditionalFormatting>
  <conditionalFormatting sqref="K47">
    <cfRule type="expression" priority="146" dxfId="1" stopIfTrue="1">
      <formula>+E47=2</formula>
    </cfRule>
  </conditionalFormatting>
  <conditionalFormatting sqref="L47">
    <cfRule type="expression" priority="145" dxfId="1" stopIfTrue="1">
      <formula>+E47=3</formula>
    </cfRule>
  </conditionalFormatting>
  <conditionalFormatting sqref="M49">
    <cfRule type="expression" priority="139" dxfId="2" stopIfTrue="1">
      <formula>+E49=4</formula>
    </cfRule>
  </conditionalFormatting>
  <conditionalFormatting sqref="I49">
    <cfRule type="expression" priority="143" dxfId="486" stopIfTrue="1">
      <formula>+E49=0</formula>
    </cfRule>
  </conditionalFormatting>
  <conditionalFormatting sqref="J49">
    <cfRule type="expression" priority="142" dxfId="486" stopIfTrue="1">
      <formula>+E49=1</formula>
    </cfRule>
  </conditionalFormatting>
  <conditionalFormatting sqref="K49">
    <cfRule type="expression" priority="141" dxfId="1" stopIfTrue="1">
      <formula>+E49=2</formula>
    </cfRule>
  </conditionalFormatting>
  <conditionalFormatting sqref="L49">
    <cfRule type="expression" priority="140" dxfId="1" stopIfTrue="1">
      <formula>+E49=3</formula>
    </cfRule>
  </conditionalFormatting>
  <conditionalFormatting sqref="M50">
    <cfRule type="expression" priority="134" dxfId="2" stopIfTrue="1">
      <formula>+E50=4</formula>
    </cfRule>
  </conditionalFormatting>
  <conditionalFormatting sqref="I50">
    <cfRule type="expression" priority="138" dxfId="486" stopIfTrue="1">
      <formula>+E50=0</formula>
    </cfRule>
  </conditionalFormatting>
  <conditionalFormatting sqref="J50">
    <cfRule type="expression" priority="137" dxfId="486" stopIfTrue="1">
      <formula>+E50=1</formula>
    </cfRule>
  </conditionalFormatting>
  <conditionalFormatting sqref="K50">
    <cfRule type="expression" priority="136" dxfId="1" stopIfTrue="1">
      <formula>+E50=2</formula>
    </cfRule>
  </conditionalFormatting>
  <conditionalFormatting sqref="L50">
    <cfRule type="expression" priority="135" dxfId="1" stopIfTrue="1">
      <formula>+E50=3</formula>
    </cfRule>
  </conditionalFormatting>
  <conditionalFormatting sqref="I54">
    <cfRule type="expression" priority="133" dxfId="486" stopIfTrue="1">
      <formula>+E54=0</formula>
    </cfRule>
  </conditionalFormatting>
  <conditionalFormatting sqref="J54">
    <cfRule type="expression" priority="132" dxfId="486" stopIfTrue="1">
      <formula>+E54=1</formula>
    </cfRule>
  </conditionalFormatting>
  <conditionalFormatting sqref="K54">
    <cfRule type="expression" priority="131" dxfId="1" stopIfTrue="1">
      <formula>+E54=2</formula>
    </cfRule>
  </conditionalFormatting>
  <conditionalFormatting sqref="M56">
    <cfRule type="expression" priority="126" dxfId="2" stopIfTrue="1">
      <formula>+E56=4</formula>
    </cfRule>
  </conditionalFormatting>
  <conditionalFormatting sqref="I56">
    <cfRule type="expression" priority="130" dxfId="486" stopIfTrue="1">
      <formula>+E56=0</formula>
    </cfRule>
  </conditionalFormatting>
  <conditionalFormatting sqref="J56">
    <cfRule type="expression" priority="129" dxfId="486" stopIfTrue="1">
      <formula>+E56=1</formula>
    </cfRule>
  </conditionalFormatting>
  <conditionalFormatting sqref="K56">
    <cfRule type="expression" priority="128" dxfId="1" stopIfTrue="1">
      <formula>+E56=2</formula>
    </cfRule>
  </conditionalFormatting>
  <conditionalFormatting sqref="L56">
    <cfRule type="expression" priority="127" dxfId="1" stopIfTrue="1">
      <formula>+E56=3</formula>
    </cfRule>
  </conditionalFormatting>
  <conditionalFormatting sqref="M58">
    <cfRule type="expression" priority="121" dxfId="2" stopIfTrue="1">
      <formula>+E58=4</formula>
    </cfRule>
  </conditionalFormatting>
  <conditionalFormatting sqref="I58">
    <cfRule type="expression" priority="125" dxfId="486" stopIfTrue="1">
      <formula>+E58=0</formula>
    </cfRule>
  </conditionalFormatting>
  <conditionalFormatting sqref="J58">
    <cfRule type="expression" priority="124" dxfId="486" stopIfTrue="1">
      <formula>+E58=1</formula>
    </cfRule>
  </conditionalFormatting>
  <conditionalFormatting sqref="K58">
    <cfRule type="expression" priority="123" dxfId="1" stopIfTrue="1">
      <formula>+E58=2</formula>
    </cfRule>
  </conditionalFormatting>
  <conditionalFormatting sqref="L58">
    <cfRule type="expression" priority="122" dxfId="1" stopIfTrue="1">
      <formula>+E58=3</formula>
    </cfRule>
  </conditionalFormatting>
  <conditionalFormatting sqref="M59">
    <cfRule type="expression" priority="116" dxfId="2" stopIfTrue="1">
      <formula>+E59=4</formula>
    </cfRule>
  </conditionalFormatting>
  <conditionalFormatting sqref="I59">
    <cfRule type="expression" priority="120" dxfId="486" stopIfTrue="1">
      <formula>+E59=0</formula>
    </cfRule>
  </conditionalFormatting>
  <conditionalFormatting sqref="J59">
    <cfRule type="expression" priority="119" dxfId="486" stopIfTrue="1">
      <formula>+E59=1</formula>
    </cfRule>
  </conditionalFormatting>
  <conditionalFormatting sqref="K59">
    <cfRule type="expression" priority="118" dxfId="1" stopIfTrue="1">
      <formula>+E59=2</formula>
    </cfRule>
  </conditionalFormatting>
  <conditionalFormatting sqref="L59">
    <cfRule type="expression" priority="117" dxfId="1" stopIfTrue="1">
      <formula>+E59=3</formula>
    </cfRule>
  </conditionalFormatting>
  <conditionalFormatting sqref="M61">
    <cfRule type="expression" priority="111" dxfId="2" stopIfTrue="1">
      <formula>+E61=4</formula>
    </cfRule>
  </conditionalFormatting>
  <conditionalFormatting sqref="I61">
    <cfRule type="expression" priority="115" dxfId="486" stopIfTrue="1">
      <formula>+E61=0</formula>
    </cfRule>
  </conditionalFormatting>
  <conditionalFormatting sqref="J61">
    <cfRule type="expression" priority="114" dxfId="486" stopIfTrue="1">
      <formula>+E61=1</formula>
    </cfRule>
  </conditionalFormatting>
  <conditionalFormatting sqref="K61">
    <cfRule type="expression" priority="113" dxfId="1" stopIfTrue="1">
      <formula>+E61=2</formula>
    </cfRule>
  </conditionalFormatting>
  <conditionalFormatting sqref="L61">
    <cfRule type="expression" priority="112" dxfId="1" stopIfTrue="1">
      <formula>+E61=3</formula>
    </cfRule>
  </conditionalFormatting>
  <conditionalFormatting sqref="M63">
    <cfRule type="expression" priority="106" dxfId="2" stopIfTrue="1">
      <formula>+E63=4</formula>
    </cfRule>
  </conditionalFormatting>
  <conditionalFormatting sqref="I63">
    <cfRule type="expression" priority="110" dxfId="486" stopIfTrue="1">
      <formula>+E63=0</formula>
    </cfRule>
  </conditionalFormatting>
  <conditionalFormatting sqref="J63">
    <cfRule type="expression" priority="109" dxfId="486" stopIfTrue="1">
      <formula>+E63=1</formula>
    </cfRule>
  </conditionalFormatting>
  <conditionalFormatting sqref="K63">
    <cfRule type="expression" priority="108" dxfId="1" stopIfTrue="1">
      <formula>+E63=2</formula>
    </cfRule>
  </conditionalFormatting>
  <conditionalFormatting sqref="L63">
    <cfRule type="expression" priority="107" dxfId="1" stopIfTrue="1">
      <formula>+E63=3</formula>
    </cfRule>
  </conditionalFormatting>
  <conditionalFormatting sqref="M65">
    <cfRule type="expression" priority="101" dxfId="2" stopIfTrue="1">
      <formula>+E65=4</formula>
    </cfRule>
  </conditionalFormatting>
  <conditionalFormatting sqref="I65">
    <cfRule type="expression" priority="105" dxfId="486" stopIfTrue="1">
      <formula>+E65=0</formula>
    </cfRule>
  </conditionalFormatting>
  <conditionalFormatting sqref="J65">
    <cfRule type="expression" priority="104" dxfId="486" stopIfTrue="1">
      <formula>+E65=1</formula>
    </cfRule>
  </conditionalFormatting>
  <conditionalFormatting sqref="K65">
    <cfRule type="expression" priority="103" dxfId="1" stopIfTrue="1">
      <formula>+E65=2</formula>
    </cfRule>
  </conditionalFormatting>
  <conditionalFormatting sqref="L65">
    <cfRule type="expression" priority="102" dxfId="1" stopIfTrue="1">
      <formula>+E65=3</formula>
    </cfRule>
  </conditionalFormatting>
  <conditionalFormatting sqref="I67">
    <cfRule type="expression" priority="100" dxfId="486" stopIfTrue="1">
      <formula>+E67=0</formula>
    </cfRule>
  </conditionalFormatting>
  <conditionalFormatting sqref="J67">
    <cfRule type="expression" priority="99" dxfId="486" stopIfTrue="1">
      <formula>+E67=1</formula>
    </cfRule>
  </conditionalFormatting>
  <conditionalFormatting sqref="K67">
    <cfRule type="expression" priority="98" dxfId="1" stopIfTrue="1">
      <formula>+E67=2</formula>
    </cfRule>
  </conditionalFormatting>
  <conditionalFormatting sqref="M70">
    <cfRule type="expression" priority="91" dxfId="2" stopIfTrue="1">
      <formula>+E70=4</formula>
    </cfRule>
  </conditionalFormatting>
  <conditionalFormatting sqref="I70">
    <cfRule type="expression" priority="95" dxfId="486" stopIfTrue="1">
      <formula>+E70=0</formula>
    </cfRule>
  </conditionalFormatting>
  <conditionalFormatting sqref="J70">
    <cfRule type="expression" priority="94" dxfId="486" stopIfTrue="1">
      <formula>+E70=1</formula>
    </cfRule>
  </conditionalFormatting>
  <conditionalFormatting sqref="K70">
    <cfRule type="expression" priority="93" dxfId="1" stopIfTrue="1">
      <formula>+E70=2</formula>
    </cfRule>
  </conditionalFormatting>
  <conditionalFormatting sqref="L70">
    <cfRule type="expression" priority="92" dxfId="1" stopIfTrue="1">
      <formula>+E70=3</formula>
    </cfRule>
  </conditionalFormatting>
  <conditionalFormatting sqref="M72">
    <cfRule type="expression" priority="86" dxfId="2" stopIfTrue="1">
      <formula>+E72=4</formula>
    </cfRule>
  </conditionalFormatting>
  <conditionalFormatting sqref="I72">
    <cfRule type="expression" priority="90" dxfId="486" stopIfTrue="1">
      <formula>+E72=0</formula>
    </cfRule>
  </conditionalFormatting>
  <conditionalFormatting sqref="J72">
    <cfRule type="expression" priority="89" dxfId="486" stopIfTrue="1">
      <formula>+E72=1</formula>
    </cfRule>
  </conditionalFormatting>
  <conditionalFormatting sqref="K72">
    <cfRule type="expression" priority="88" dxfId="1" stopIfTrue="1">
      <formula>+E72=2</formula>
    </cfRule>
  </conditionalFormatting>
  <conditionalFormatting sqref="L72">
    <cfRule type="expression" priority="87" dxfId="1" stopIfTrue="1">
      <formula>+E72=3</formula>
    </cfRule>
  </conditionalFormatting>
  <conditionalFormatting sqref="M73">
    <cfRule type="expression" priority="81" dxfId="2" stopIfTrue="1">
      <formula>+E73=4</formula>
    </cfRule>
  </conditionalFormatting>
  <conditionalFormatting sqref="I73">
    <cfRule type="expression" priority="85" dxfId="486" stopIfTrue="1">
      <formula>+E73=0</formula>
    </cfRule>
  </conditionalFormatting>
  <conditionalFormatting sqref="J73">
    <cfRule type="expression" priority="84" dxfId="486" stopIfTrue="1">
      <formula>+E73=1</formula>
    </cfRule>
  </conditionalFormatting>
  <conditionalFormatting sqref="K73">
    <cfRule type="expression" priority="83" dxfId="1" stopIfTrue="1">
      <formula>+E73=2</formula>
    </cfRule>
  </conditionalFormatting>
  <conditionalFormatting sqref="L73">
    <cfRule type="expression" priority="82" dxfId="1" stopIfTrue="1">
      <formula>+E73=3</formula>
    </cfRule>
  </conditionalFormatting>
  <conditionalFormatting sqref="M75">
    <cfRule type="expression" priority="76" dxfId="2" stopIfTrue="1">
      <formula>+E75=4</formula>
    </cfRule>
  </conditionalFormatting>
  <conditionalFormatting sqref="I75">
    <cfRule type="expression" priority="80" dxfId="486" stopIfTrue="1">
      <formula>+E75=0</formula>
    </cfRule>
  </conditionalFormatting>
  <conditionalFormatting sqref="J75">
    <cfRule type="expression" priority="79" dxfId="486" stopIfTrue="1">
      <formula>+E75=1</formula>
    </cfRule>
  </conditionalFormatting>
  <conditionalFormatting sqref="K75">
    <cfRule type="expression" priority="78" dxfId="1" stopIfTrue="1">
      <formula>+E75=2</formula>
    </cfRule>
  </conditionalFormatting>
  <conditionalFormatting sqref="L75">
    <cfRule type="expression" priority="77" dxfId="1" stopIfTrue="1">
      <formula>+E75=3</formula>
    </cfRule>
  </conditionalFormatting>
  <conditionalFormatting sqref="M77">
    <cfRule type="expression" priority="71" dxfId="2" stopIfTrue="1">
      <formula>+E77=4</formula>
    </cfRule>
  </conditionalFormatting>
  <conditionalFormatting sqref="I77">
    <cfRule type="expression" priority="75" dxfId="486" stopIfTrue="1">
      <formula>+E77=0</formula>
    </cfRule>
  </conditionalFormatting>
  <conditionalFormatting sqref="J77">
    <cfRule type="expression" priority="74" dxfId="486" stopIfTrue="1">
      <formula>+E77=1</formula>
    </cfRule>
  </conditionalFormatting>
  <conditionalFormatting sqref="K77">
    <cfRule type="expression" priority="73" dxfId="1" stopIfTrue="1">
      <formula>+E77=2</formula>
    </cfRule>
  </conditionalFormatting>
  <conditionalFormatting sqref="L77">
    <cfRule type="expression" priority="72" dxfId="1" stopIfTrue="1">
      <formula>+E77=3</formula>
    </cfRule>
  </conditionalFormatting>
  <conditionalFormatting sqref="M79">
    <cfRule type="expression" priority="66" dxfId="2" stopIfTrue="1">
      <formula>+E79=4</formula>
    </cfRule>
  </conditionalFormatting>
  <conditionalFormatting sqref="I79">
    <cfRule type="expression" priority="70" dxfId="486" stopIfTrue="1">
      <formula>+E79=0</formula>
    </cfRule>
  </conditionalFormatting>
  <conditionalFormatting sqref="J79">
    <cfRule type="expression" priority="69" dxfId="486" stopIfTrue="1">
      <formula>+E79=1</formula>
    </cfRule>
  </conditionalFormatting>
  <conditionalFormatting sqref="K79">
    <cfRule type="expression" priority="68" dxfId="1" stopIfTrue="1">
      <formula>+E79=2</formula>
    </cfRule>
  </conditionalFormatting>
  <conditionalFormatting sqref="L79">
    <cfRule type="expression" priority="67" dxfId="1" stopIfTrue="1">
      <formula>+E79=3</formula>
    </cfRule>
  </conditionalFormatting>
  <conditionalFormatting sqref="M83">
    <cfRule type="expression" priority="61" dxfId="2" stopIfTrue="1">
      <formula>+E83=4</formula>
    </cfRule>
  </conditionalFormatting>
  <conditionalFormatting sqref="I83">
    <cfRule type="expression" priority="65" dxfId="486" stopIfTrue="1">
      <formula>+E83=0</formula>
    </cfRule>
  </conditionalFormatting>
  <conditionalFormatting sqref="J83">
    <cfRule type="expression" priority="64" dxfId="486" stopIfTrue="1">
      <formula>+E83=1</formula>
    </cfRule>
  </conditionalFormatting>
  <conditionalFormatting sqref="K83">
    <cfRule type="expression" priority="63" dxfId="1" stopIfTrue="1">
      <formula>+E83=2</formula>
    </cfRule>
  </conditionalFormatting>
  <conditionalFormatting sqref="L83">
    <cfRule type="expression" priority="62" dxfId="1" stopIfTrue="1">
      <formula>+E83=3</formula>
    </cfRule>
  </conditionalFormatting>
  <conditionalFormatting sqref="M85">
    <cfRule type="expression" priority="56" dxfId="2" stopIfTrue="1">
      <formula>+E85=4</formula>
    </cfRule>
  </conditionalFormatting>
  <conditionalFormatting sqref="I85">
    <cfRule type="expression" priority="60" dxfId="486" stopIfTrue="1">
      <formula>+E85=0</formula>
    </cfRule>
  </conditionalFormatting>
  <conditionalFormatting sqref="J85">
    <cfRule type="expression" priority="59" dxfId="486" stopIfTrue="1">
      <formula>+E85=1</formula>
    </cfRule>
  </conditionalFormatting>
  <conditionalFormatting sqref="K85">
    <cfRule type="expression" priority="58" dxfId="1" stopIfTrue="1">
      <formula>+E85=2</formula>
    </cfRule>
  </conditionalFormatting>
  <conditionalFormatting sqref="L85">
    <cfRule type="expression" priority="57" dxfId="1" stopIfTrue="1">
      <formula>+E85=3</formula>
    </cfRule>
  </conditionalFormatting>
  <conditionalFormatting sqref="M87">
    <cfRule type="expression" priority="51" dxfId="2" stopIfTrue="1">
      <formula>+E87=4</formula>
    </cfRule>
  </conditionalFormatting>
  <conditionalFormatting sqref="I87">
    <cfRule type="expression" priority="55" dxfId="486" stopIfTrue="1">
      <formula>+E87=0</formula>
    </cfRule>
  </conditionalFormatting>
  <conditionalFormatting sqref="J87">
    <cfRule type="expression" priority="54" dxfId="486" stopIfTrue="1">
      <formula>+E87=1</formula>
    </cfRule>
  </conditionalFormatting>
  <conditionalFormatting sqref="K87">
    <cfRule type="expression" priority="53" dxfId="1" stopIfTrue="1">
      <formula>+E87=2</formula>
    </cfRule>
  </conditionalFormatting>
  <conditionalFormatting sqref="L87">
    <cfRule type="expression" priority="52" dxfId="1" stopIfTrue="1">
      <formula>+E87=3</formula>
    </cfRule>
  </conditionalFormatting>
  <conditionalFormatting sqref="M89">
    <cfRule type="expression" priority="46" dxfId="2" stopIfTrue="1">
      <formula>+E89=4</formula>
    </cfRule>
  </conditionalFormatting>
  <conditionalFormatting sqref="I89">
    <cfRule type="expression" priority="50" dxfId="486" stopIfTrue="1">
      <formula>+E89=0</formula>
    </cfRule>
  </conditionalFormatting>
  <conditionalFormatting sqref="J89">
    <cfRule type="expression" priority="49" dxfId="486" stopIfTrue="1">
      <formula>+E89=1</formula>
    </cfRule>
  </conditionalFormatting>
  <conditionalFormatting sqref="K89">
    <cfRule type="expression" priority="48" dxfId="1" stopIfTrue="1">
      <formula>+E89=2</formula>
    </cfRule>
  </conditionalFormatting>
  <conditionalFormatting sqref="L89">
    <cfRule type="expression" priority="47" dxfId="1" stopIfTrue="1">
      <formula>+E89=3</formula>
    </cfRule>
  </conditionalFormatting>
  <conditionalFormatting sqref="M91">
    <cfRule type="expression" priority="41" dxfId="2" stopIfTrue="1">
      <formula>+E91=4</formula>
    </cfRule>
  </conditionalFormatting>
  <conditionalFormatting sqref="I91">
    <cfRule type="expression" priority="45" dxfId="486" stopIfTrue="1">
      <formula>+E91=0</formula>
    </cfRule>
  </conditionalFormatting>
  <conditionalFormatting sqref="J91">
    <cfRule type="expression" priority="44" dxfId="486" stopIfTrue="1">
      <formula>+E91=1</formula>
    </cfRule>
  </conditionalFormatting>
  <conditionalFormatting sqref="K91">
    <cfRule type="expression" priority="43" dxfId="1" stopIfTrue="1">
      <formula>+E91=2</formula>
    </cfRule>
  </conditionalFormatting>
  <conditionalFormatting sqref="L91">
    <cfRule type="expression" priority="42" dxfId="1" stopIfTrue="1">
      <formula>+E91=3</formula>
    </cfRule>
  </conditionalFormatting>
  <conditionalFormatting sqref="M93">
    <cfRule type="expression" priority="36" dxfId="2" stopIfTrue="1">
      <formula>+E93=4</formula>
    </cfRule>
  </conditionalFormatting>
  <conditionalFormatting sqref="I93">
    <cfRule type="expression" priority="40" dxfId="486" stopIfTrue="1">
      <formula>+E93=0</formula>
    </cfRule>
  </conditionalFormatting>
  <conditionalFormatting sqref="J93">
    <cfRule type="expression" priority="39" dxfId="486" stopIfTrue="1">
      <formula>+E93=1</formula>
    </cfRule>
  </conditionalFormatting>
  <conditionalFormatting sqref="K93">
    <cfRule type="expression" priority="38" dxfId="1" stopIfTrue="1">
      <formula>+E93=2</formula>
    </cfRule>
  </conditionalFormatting>
  <conditionalFormatting sqref="L93">
    <cfRule type="expression" priority="37" dxfId="1" stopIfTrue="1">
      <formula>+E93=3</formula>
    </cfRule>
  </conditionalFormatting>
  <conditionalFormatting sqref="M94:M95">
    <cfRule type="expression" priority="31" dxfId="2" stopIfTrue="1">
      <formula>+E94=4</formula>
    </cfRule>
  </conditionalFormatting>
  <conditionalFormatting sqref="I94:I95">
    <cfRule type="expression" priority="35" dxfId="486" stopIfTrue="1">
      <formula>+E94=0</formula>
    </cfRule>
  </conditionalFormatting>
  <conditionalFormatting sqref="J94:J95">
    <cfRule type="expression" priority="34" dxfId="486" stopIfTrue="1">
      <formula>+E94=1</formula>
    </cfRule>
  </conditionalFormatting>
  <conditionalFormatting sqref="K94:K95">
    <cfRule type="expression" priority="33" dxfId="1" stopIfTrue="1">
      <formula>+E94=2</formula>
    </cfRule>
  </conditionalFormatting>
  <conditionalFormatting sqref="L94:L95">
    <cfRule type="expression" priority="32" dxfId="1" stopIfTrue="1">
      <formula>+E94=3</formula>
    </cfRule>
  </conditionalFormatting>
  <conditionalFormatting sqref="M99">
    <cfRule type="expression" priority="26" dxfId="2" stopIfTrue="1">
      <formula>+E99=4</formula>
    </cfRule>
  </conditionalFormatting>
  <conditionalFormatting sqref="I99">
    <cfRule type="expression" priority="30" dxfId="486" stopIfTrue="1">
      <formula>+E99=0</formula>
    </cfRule>
  </conditionalFormatting>
  <conditionalFormatting sqref="J99">
    <cfRule type="expression" priority="29" dxfId="486" stopIfTrue="1">
      <formula>+E99=1</formula>
    </cfRule>
  </conditionalFormatting>
  <conditionalFormatting sqref="K99">
    <cfRule type="expression" priority="28" dxfId="1" stopIfTrue="1">
      <formula>+E99=2</formula>
    </cfRule>
  </conditionalFormatting>
  <conditionalFormatting sqref="L99">
    <cfRule type="expression" priority="27" dxfId="1" stopIfTrue="1">
      <formula>+E99=3</formula>
    </cfRule>
  </conditionalFormatting>
  <conditionalFormatting sqref="M101">
    <cfRule type="expression" priority="21" dxfId="2" stopIfTrue="1">
      <formula>+E101=4</formula>
    </cfRule>
  </conditionalFormatting>
  <conditionalFormatting sqref="I101">
    <cfRule type="expression" priority="25" dxfId="486" stopIfTrue="1">
      <formula>+E101=0</formula>
    </cfRule>
  </conditionalFormatting>
  <conditionalFormatting sqref="J101">
    <cfRule type="expression" priority="24" dxfId="486" stopIfTrue="1">
      <formula>+E101=1</formula>
    </cfRule>
  </conditionalFormatting>
  <conditionalFormatting sqref="K101">
    <cfRule type="expression" priority="23" dxfId="1" stopIfTrue="1">
      <formula>+E101=2</formula>
    </cfRule>
  </conditionalFormatting>
  <conditionalFormatting sqref="L101">
    <cfRule type="expression" priority="22" dxfId="1" stopIfTrue="1">
      <formula>+E101=3</formula>
    </cfRule>
  </conditionalFormatting>
  <conditionalFormatting sqref="M103:M104">
    <cfRule type="expression" priority="16" dxfId="2" stopIfTrue="1">
      <formula>+E103=4</formula>
    </cfRule>
  </conditionalFormatting>
  <conditionalFormatting sqref="I103:I104">
    <cfRule type="expression" priority="20" dxfId="486" stopIfTrue="1">
      <formula>+E103=0</formula>
    </cfRule>
  </conditionalFormatting>
  <conditionalFormatting sqref="J103:J104">
    <cfRule type="expression" priority="19" dxfId="486" stopIfTrue="1">
      <formula>+E103=1</formula>
    </cfRule>
  </conditionalFormatting>
  <conditionalFormatting sqref="K103:K104">
    <cfRule type="expression" priority="18" dxfId="1" stopIfTrue="1">
      <formula>+E103=2</formula>
    </cfRule>
  </conditionalFormatting>
  <conditionalFormatting sqref="L103:L104">
    <cfRule type="expression" priority="17" dxfId="1" stopIfTrue="1">
      <formula>+E103=3</formula>
    </cfRule>
  </conditionalFormatting>
  <conditionalFormatting sqref="M105">
    <cfRule type="expression" priority="11" dxfId="2" stopIfTrue="1">
      <formula>+E105=4</formula>
    </cfRule>
  </conditionalFormatting>
  <conditionalFormatting sqref="I105">
    <cfRule type="expression" priority="15" dxfId="486" stopIfTrue="1">
      <formula>+E105=0</formula>
    </cfRule>
  </conditionalFormatting>
  <conditionalFormatting sqref="J105">
    <cfRule type="expression" priority="14" dxfId="486" stopIfTrue="1">
      <formula>+E105=1</formula>
    </cfRule>
  </conditionalFormatting>
  <conditionalFormatting sqref="K105">
    <cfRule type="expression" priority="13" dxfId="1" stopIfTrue="1">
      <formula>+E105=2</formula>
    </cfRule>
  </conditionalFormatting>
  <conditionalFormatting sqref="L105">
    <cfRule type="expression" priority="12" dxfId="1" stopIfTrue="1">
      <formula>+E105=3</formula>
    </cfRule>
  </conditionalFormatting>
  <conditionalFormatting sqref="M68">
    <cfRule type="expression" priority="6" dxfId="2" stopIfTrue="1">
      <formula>+E68=4</formula>
    </cfRule>
  </conditionalFormatting>
  <conditionalFormatting sqref="I68">
    <cfRule type="expression" priority="10" dxfId="486" stopIfTrue="1">
      <formula>+E68=0</formula>
    </cfRule>
  </conditionalFormatting>
  <conditionalFormatting sqref="J68">
    <cfRule type="expression" priority="9" dxfId="486" stopIfTrue="1">
      <formula>+E68=1</formula>
    </cfRule>
  </conditionalFormatting>
  <conditionalFormatting sqref="K68">
    <cfRule type="expression" priority="8" dxfId="1" stopIfTrue="1">
      <formula>+E68=2</formula>
    </cfRule>
  </conditionalFormatting>
  <conditionalFormatting sqref="L68">
    <cfRule type="expression" priority="7" dxfId="1" stopIfTrue="1">
      <formula>+E68=3</formula>
    </cfRule>
  </conditionalFormatting>
  <conditionalFormatting sqref="L54">
    <cfRule type="expression" priority="5" dxfId="1" stopIfTrue="1">
      <formula>+G54=2</formula>
    </cfRule>
  </conditionalFormatting>
  <conditionalFormatting sqref="M54">
    <cfRule type="expression" priority="4" dxfId="1" stopIfTrue="1">
      <formula>+H54=2</formula>
    </cfRule>
  </conditionalFormatting>
  <conditionalFormatting sqref="L67">
    <cfRule type="expression" priority="3" dxfId="1" stopIfTrue="1">
      <formula>+F67=2</formula>
    </cfRule>
  </conditionalFormatting>
  <conditionalFormatting sqref="M67">
    <cfRule type="expression" priority="1" dxfId="2" stopIfTrue="1">
      <formula>+E67=4</formula>
    </cfRule>
  </conditionalFormatting>
  <printOptions horizontalCentered="1"/>
  <pageMargins left="0.15748031496062992" right="0.15748031496062992" top="0.5905511811023623" bottom="0.3937007874015748" header="0.31496062992125984" footer="0.31496062992125984"/>
  <pageSetup horizontalDpi="600" verticalDpi="600" orientation="landscape" scale="75" r:id="rId4"/>
  <drawing r:id="rId3"/>
  <legacyDrawing r:id="rId2"/>
</worksheet>
</file>

<file path=xl/worksheets/sheet4.xml><?xml version="1.0" encoding="utf-8"?>
<worksheet xmlns="http://schemas.openxmlformats.org/spreadsheetml/2006/main" xmlns:r="http://schemas.openxmlformats.org/officeDocument/2006/relationships">
  <sheetPr>
    <tabColor rgb="FF00B0F0"/>
  </sheetPr>
  <dimension ref="A1:F69"/>
  <sheetViews>
    <sheetView tabSelected="1" zoomScale="120" zoomScaleNormal="120" workbookViewId="0" topLeftCell="A1">
      <selection activeCell="H11" sqref="H11"/>
    </sheetView>
  </sheetViews>
  <sheetFormatPr defaultColWidth="11.421875" defaultRowHeight="15"/>
  <cols>
    <col min="1" max="1" width="13.7109375" style="108" customWidth="1"/>
    <col min="2" max="2" width="55.57421875" style="108" customWidth="1"/>
    <col min="3" max="3" width="9.00390625" style="108" customWidth="1"/>
    <col min="4" max="4" width="7.57421875" style="108" customWidth="1"/>
    <col min="5" max="5" width="14.28125" style="108" customWidth="1"/>
    <col min="6" max="16384" width="11.421875" style="108" customWidth="1"/>
  </cols>
  <sheetData>
    <row r="1" spans="3:5" ht="12.75" customHeight="1">
      <c r="C1" s="107"/>
      <c r="D1" s="107"/>
      <c r="E1" s="107"/>
    </row>
    <row r="2" spans="1:5" ht="31.5" customHeight="1">
      <c r="A2" s="453" t="str">
        <f>+'Cédula Conciliada'!C4</f>
        <v>SECRETARÍA DE EDUCACIÓN Y DEPORTE</v>
      </c>
      <c r="B2" s="453"/>
      <c r="C2" s="453"/>
      <c r="D2" s="453"/>
      <c r="E2" s="453"/>
    </row>
    <row r="3" spans="1:5" ht="15.75">
      <c r="A3" s="454" t="s">
        <v>556</v>
      </c>
      <c r="B3" s="454"/>
      <c r="C3" s="454"/>
      <c r="D3" s="454"/>
      <c r="E3" s="454"/>
    </row>
    <row r="4" spans="1:2" ht="8.25" customHeight="1" thickBot="1">
      <c r="A4" s="109"/>
      <c r="B4" s="109"/>
    </row>
    <row r="5" spans="1:5" ht="16.5" thickBot="1">
      <c r="A5" s="115" t="s">
        <v>330</v>
      </c>
      <c r="B5" s="116" t="s">
        <v>514</v>
      </c>
      <c r="C5" s="116" t="s">
        <v>372</v>
      </c>
      <c r="D5" s="116" t="s">
        <v>371</v>
      </c>
      <c r="E5" s="162" t="s">
        <v>370</v>
      </c>
    </row>
    <row r="6" spans="1:6" ht="16.5" thickBot="1">
      <c r="A6" s="115" t="s">
        <v>513</v>
      </c>
      <c r="B6" s="116" t="s">
        <v>470</v>
      </c>
      <c r="C6" s="204">
        <f>+'Cédula Conciliada'!AC41</f>
        <v>0.875</v>
      </c>
      <c r="D6" s="142">
        <f>+'Cédula Conciliada'!AD41</f>
        <v>0.21875</v>
      </c>
      <c r="E6" s="143">
        <f>+'Cédula Conciliada'!AD41</f>
        <v>0.21875</v>
      </c>
      <c r="F6" s="296">
        <f>AVERAGE(E6,E17,E23,E38,E47)</f>
        <v>0.21888888888888886</v>
      </c>
    </row>
    <row r="7" spans="1:5" ht="36">
      <c r="A7" s="114" t="s">
        <v>331</v>
      </c>
      <c r="B7" s="85" t="s">
        <v>379</v>
      </c>
      <c r="C7" s="203">
        <f>+'Cédula Conciliada'!AC18</f>
        <v>1.25</v>
      </c>
      <c r="D7" s="144">
        <f>+'Cédula Conciliada'!AD18</f>
        <v>0.3125</v>
      </c>
      <c r="E7" s="140">
        <f>+'Cédula Conciliada'!AD18</f>
        <v>0.3125</v>
      </c>
    </row>
    <row r="8" spans="1:5" ht="48">
      <c r="A8" s="114" t="s">
        <v>332</v>
      </c>
      <c r="B8" s="85" t="s">
        <v>377</v>
      </c>
      <c r="C8" s="203">
        <f>+'Cédula Conciliada'!AC20</f>
        <v>3</v>
      </c>
      <c r="D8" s="144">
        <f>+'Cédula Conciliada'!AD20</f>
        <v>0.75</v>
      </c>
      <c r="E8" s="141">
        <f>+'Cédula Conciliada'!AD20</f>
        <v>0.75</v>
      </c>
    </row>
    <row r="9" spans="1:5" ht="72">
      <c r="A9" s="114" t="s">
        <v>333</v>
      </c>
      <c r="B9" s="85" t="s">
        <v>378</v>
      </c>
      <c r="C9" s="203">
        <f>+'Cédula Conciliada'!AC24</f>
        <v>1</v>
      </c>
      <c r="D9" s="144">
        <f>+'Cédula Conciliada'!AD24</f>
        <v>0.25</v>
      </c>
      <c r="E9" s="141">
        <f>+'Cédula Conciliada'!AD24</f>
        <v>0.25</v>
      </c>
    </row>
    <row r="10" spans="1:5" ht="48">
      <c r="A10" s="114" t="s">
        <v>334</v>
      </c>
      <c r="B10" s="85" t="s">
        <v>477</v>
      </c>
      <c r="C10" s="203">
        <f>+'Cédula Conciliada'!AC27</f>
        <v>0</v>
      </c>
      <c r="D10" s="144">
        <f>+'Cédula Conciliada'!AD27</f>
        <v>0</v>
      </c>
      <c r="E10" s="141">
        <f>+'Cédula Conciliada'!AD27</f>
        <v>0</v>
      </c>
    </row>
    <row r="11" spans="1:5" ht="60">
      <c r="A11" s="114" t="s">
        <v>335</v>
      </c>
      <c r="B11" s="85" t="s">
        <v>376</v>
      </c>
      <c r="C11" s="203">
        <f>+'Cédula Conciliada'!AC32</f>
        <v>0.75</v>
      </c>
      <c r="D11" s="144">
        <f>+'Cédula Conciliada'!AD32</f>
        <v>0.1875</v>
      </c>
      <c r="E11" s="141">
        <f>+'Cédula Conciliada'!AD32</f>
        <v>0.1875</v>
      </c>
    </row>
    <row r="12" spans="1:5" ht="36">
      <c r="A12" s="114" t="s">
        <v>339</v>
      </c>
      <c r="B12" s="85" t="s">
        <v>478</v>
      </c>
      <c r="C12" s="203">
        <f>+'Cédula Conciliada'!AC34</f>
        <v>0</v>
      </c>
      <c r="D12" s="144">
        <f>+'Cédula Conciliada'!AD34</f>
        <v>0</v>
      </c>
      <c r="E12" s="141">
        <f>+'Cédula Conciliada'!AD34</f>
        <v>0</v>
      </c>
    </row>
    <row r="13" spans="1:5" ht="72">
      <c r="A13" s="114" t="s">
        <v>340</v>
      </c>
      <c r="B13" s="85" t="s">
        <v>479</v>
      </c>
      <c r="C13" s="203">
        <f>+'Cédula Conciliada'!AC37</f>
        <v>0</v>
      </c>
      <c r="D13" s="144">
        <f>+'Cédula Conciliada'!AD37</f>
        <v>0</v>
      </c>
      <c r="E13" s="141">
        <f>+'Cédula Conciliada'!AD37</f>
        <v>0</v>
      </c>
    </row>
    <row r="14" spans="1:5" ht="48">
      <c r="A14" s="114" t="s">
        <v>341</v>
      </c>
      <c r="B14" s="85" t="s">
        <v>480</v>
      </c>
      <c r="C14" s="203">
        <f>+'Cédula Conciliada'!AC40</f>
        <v>1</v>
      </c>
      <c r="D14" s="144">
        <f>+'Cédula Conciliada'!AD40</f>
        <v>0.25</v>
      </c>
      <c r="E14" s="141">
        <f>+'Cédula Conciliada'!AD40</f>
        <v>0.25</v>
      </c>
    </row>
    <row r="15" spans="1:4" ht="16.5" thickBot="1">
      <c r="A15" s="111"/>
      <c r="B15" s="111"/>
      <c r="C15" s="112"/>
      <c r="D15" s="113"/>
    </row>
    <row r="16" spans="1:5" ht="16.5" thickBot="1">
      <c r="A16" s="115" t="s">
        <v>336</v>
      </c>
      <c r="B16" s="116" t="s">
        <v>515</v>
      </c>
      <c r="C16" s="116" t="s">
        <v>372</v>
      </c>
      <c r="D16" s="116" t="s">
        <v>371</v>
      </c>
      <c r="E16" s="162" t="s">
        <v>370</v>
      </c>
    </row>
    <row r="17" spans="1:6" ht="16.5" thickBot="1">
      <c r="A17" s="110" t="s">
        <v>513</v>
      </c>
      <c r="B17" s="116" t="s">
        <v>470</v>
      </c>
      <c r="C17" s="204">
        <f>+'Cédula Conciliada'!AC52</f>
        <v>0.125</v>
      </c>
      <c r="D17" s="142">
        <f>+'Cédula Conciliada'!AD52</f>
        <v>0.03125</v>
      </c>
      <c r="E17" s="145">
        <f>+'Cédula Conciliada'!AD52</f>
        <v>0.03125</v>
      </c>
      <c r="F17" s="296">
        <f>AVERAGE(E6,E17,E23,E38,E47)</f>
        <v>0.21888888888888886</v>
      </c>
    </row>
    <row r="18" spans="1:5" ht="72">
      <c r="A18" s="138" t="s">
        <v>342</v>
      </c>
      <c r="B18" s="85" t="s">
        <v>481</v>
      </c>
      <c r="C18" s="203">
        <f>+'Cédula Conciliada'!AC44</f>
        <v>0</v>
      </c>
      <c r="D18" s="140">
        <f>+'Cédula Conciliada'!AD44</f>
        <v>0</v>
      </c>
      <c r="E18" s="140">
        <f>+'Cédula Conciliada'!AD44</f>
        <v>0</v>
      </c>
    </row>
    <row r="19" spans="1:5" ht="60">
      <c r="A19" s="139" t="s">
        <v>343</v>
      </c>
      <c r="B19" s="85" t="s">
        <v>381</v>
      </c>
      <c r="C19" s="205">
        <f>+'Cédula Conciliada'!AC46</f>
        <v>0</v>
      </c>
      <c r="D19" s="141">
        <f>+'Cédula Conciliada'!AD46</f>
        <v>0</v>
      </c>
      <c r="E19" s="141">
        <f>+'Cédula Conciliada'!AD46</f>
        <v>0</v>
      </c>
    </row>
    <row r="20" spans="1:5" ht="36">
      <c r="A20" s="139" t="s">
        <v>344</v>
      </c>
      <c r="B20" s="85" t="s">
        <v>382</v>
      </c>
      <c r="C20" s="205">
        <f>+'Cédula Conciliada'!AC48</f>
        <v>0</v>
      </c>
      <c r="D20" s="141">
        <f>+'Cédula Conciliada'!AD48</f>
        <v>0</v>
      </c>
      <c r="E20" s="141">
        <f>+'Cédula Conciliada'!AD48</f>
        <v>0</v>
      </c>
    </row>
    <row r="21" spans="1:5" ht="60.75" thickBot="1">
      <c r="A21" s="139" t="s">
        <v>346</v>
      </c>
      <c r="B21" s="85" t="s">
        <v>482</v>
      </c>
      <c r="C21" s="205">
        <f>+'Cédula Conciliada'!AC51</f>
        <v>0.5</v>
      </c>
      <c r="D21" s="141">
        <f>+'Cédula Conciliada'!AD51</f>
        <v>0.125</v>
      </c>
      <c r="E21" s="141">
        <f>+'Cédula Conciliada'!AD51</f>
        <v>0.125</v>
      </c>
    </row>
    <row r="22" spans="1:5" ht="16.5" thickBot="1">
      <c r="A22" s="115" t="s">
        <v>345</v>
      </c>
      <c r="B22" s="116" t="s">
        <v>516</v>
      </c>
      <c r="C22" s="116" t="s">
        <v>372</v>
      </c>
      <c r="D22" s="116" t="s">
        <v>371</v>
      </c>
      <c r="E22" s="162" t="s">
        <v>370</v>
      </c>
    </row>
    <row r="23" spans="1:6" ht="16.5" thickBot="1">
      <c r="A23" s="110" t="s">
        <v>513</v>
      </c>
      <c r="B23" s="116" t="s">
        <v>470</v>
      </c>
      <c r="C23" s="204">
        <f>+'Cédula Conciliada'!AC81</f>
        <v>1.1</v>
      </c>
      <c r="D23" s="142">
        <f>+'Cédula Conciliada'!AD81</f>
        <v>0.275</v>
      </c>
      <c r="E23" s="145">
        <f>+'Cédula Conciliada'!AD81</f>
        <v>0.275</v>
      </c>
      <c r="F23" s="296">
        <f>AVERAGE(E6,E17,E38,E47,E23)</f>
        <v>0.2188888888888889</v>
      </c>
    </row>
    <row r="24" spans="1:5" ht="48">
      <c r="A24" s="138" t="s">
        <v>347</v>
      </c>
      <c r="B24" s="85" t="s">
        <v>483</v>
      </c>
      <c r="C24" s="203">
        <f>+'Cédula Conciliada'!AC55</f>
        <v>1</v>
      </c>
      <c r="D24" s="140">
        <f>+'Cédula Conciliada'!AD55</f>
        <v>0.25</v>
      </c>
      <c r="E24" s="140">
        <f>+'Cédula Conciliada'!AD55</f>
        <v>0.25</v>
      </c>
    </row>
    <row r="25" spans="1:5" ht="48">
      <c r="A25" s="139" t="s">
        <v>348</v>
      </c>
      <c r="B25" s="85" t="s">
        <v>485</v>
      </c>
      <c r="C25" s="205">
        <f>+'Cédula Conciliada'!AC57</f>
        <v>1</v>
      </c>
      <c r="D25" s="141">
        <f>+'Cédula Conciliada'!AD57</f>
        <v>0.25</v>
      </c>
      <c r="E25" s="141">
        <f>+'Cédula Conciliada'!AD57</f>
        <v>0.25</v>
      </c>
    </row>
    <row r="26" spans="1:5" ht="48">
      <c r="A26" s="139" t="s">
        <v>349</v>
      </c>
      <c r="B26" s="85" t="s">
        <v>486</v>
      </c>
      <c r="C26" s="205">
        <f>+'Cédula Conciliada'!AC60</f>
        <v>3.5</v>
      </c>
      <c r="D26" s="141">
        <f>+'Cédula Conciliada'!AD60</f>
        <v>0.875</v>
      </c>
      <c r="E26" s="141">
        <f>+'Cédula Conciliada'!AD60</f>
        <v>0.875</v>
      </c>
    </row>
    <row r="27" spans="1:5" ht="36">
      <c r="A27" s="139" t="s">
        <v>350</v>
      </c>
      <c r="B27" s="85" t="s">
        <v>388</v>
      </c>
      <c r="C27" s="205">
        <f>+'Cédula Conciliada'!AC62</f>
        <v>0</v>
      </c>
      <c r="D27" s="141">
        <f>+'Cédula Conciliada'!AD62</f>
        <v>0</v>
      </c>
      <c r="E27" s="141">
        <f>+'Cédula Conciliada'!AD62</f>
        <v>0</v>
      </c>
    </row>
    <row r="28" spans="1:5" ht="60">
      <c r="A28" s="139" t="s">
        <v>351</v>
      </c>
      <c r="B28" s="85" t="s">
        <v>488</v>
      </c>
      <c r="C28" s="205">
        <f>+'Cédula Conciliada'!AC64</f>
        <v>1</v>
      </c>
      <c r="D28" s="141">
        <f>+'Cédula Conciliada'!AD64</f>
        <v>0.25</v>
      </c>
      <c r="E28" s="141">
        <f>+'Cédula Conciliada'!AD64</f>
        <v>0.25</v>
      </c>
    </row>
    <row r="29" spans="1:5" ht="72">
      <c r="A29" s="139" t="s">
        <v>352</v>
      </c>
      <c r="B29" s="85" t="s">
        <v>390</v>
      </c>
      <c r="C29" s="205">
        <f>+'Cédula Conciliada'!AC66</f>
        <v>0</v>
      </c>
      <c r="D29" s="141">
        <f>+'Cédula Conciliada'!AD66</f>
        <v>0</v>
      </c>
      <c r="E29" s="141">
        <f>+'Cédula Conciliada'!AD66</f>
        <v>0</v>
      </c>
    </row>
    <row r="30" spans="1:5" ht="32.25" customHeight="1">
      <c r="A30" s="139" t="s">
        <v>353</v>
      </c>
      <c r="B30" s="85" t="s">
        <v>489</v>
      </c>
      <c r="C30" s="205">
        <f>+'Cédula Conciliada'!AC69</f>
        <v>3</v>
      </c>
      <c r="D30" s="141">
        <f>+'Cédula Conciliada'!AD69</f>
        <v>0.75</v>
      </c>
      <c r="E30" s="141">
        <f>+'Cédula Conciliada'!AD69</f>
        <v>0.75</v>
      </c>
    </row>
    <row r="31" spans="1:5" ht="48">
      <c r="A31" s="139" t="s">
        <v>354</v>
      </c>
      <c r="B31" s="85" t="s">
        <v>490</v>
      </c>
      <c r="C31" s="205">
        <f>+'Cédula Conciliada'!AC71</f>
        <v>1</v>
      </c>
      <c r="D31" s="141">
        <f>+'Cédula Conciliada'!AD71</f>
        <v>0.25</v>
      </c>
      <c r="E31" s="141">
        <f>+'Cédula Conciliada'!AD71</f>
        <v>0.25</v>
      </c>
    </row>
    <row r="32" spans="1:5" ht="24">
      <c r="A32" s="139" t="s">
        <v>355</v>
      </c>
      <c r="B32" s="85" t="s">
        <v>491</v>
      </c>
      <c r="C32" s="205">
        <f>+'Cédula Conciliada'!AC74</f>
        <v>1</v>
      </c>
      <c r="D32" s="141">
        <f>+'Cédula Conciliada'!AD74</f>
        <v>0.25</v>
      </c>
      <c r="E32" s="141">
        <f>+'Cédula Conciliada'!AD74</f>
        <v>0.25</v>
      </c>
    </row>
    <row r="33" spans="1:5" ht="44.25" customHeight="1">
      <c r="A33" s="139" t="s">
        <v>356</v>
      </c>
      <c r="B33" s="85" t="s">
        <v>393</v>
      </c>
      <c r="C33" s="205">
        <f>+'Cédula Conciliada'!AC76</f>
        <v>1</v>
      </c>
      <c r="D33" s="141">
        <f>+'Cédula Conciliada'!AD76</f>
        <v>0.25</v>
      </c>
      <c r="E33" s="141">
        <f>+'Cédula Conciliada'!AD76</f>
        <v>0.25</v>
      </c>
    </row>
    <row r="34" spans="1:5" ht="48">
      <c r="A34" s="139" t="s">
        <v>357</v>
      </c>
      <c r="B34" s="85" t="s">
        <v>394</v>
      </c>
      <c r="C34" s="205">
        <f>+'Cédula Conciliada'!AC78</f>
        <v>1</v>
      </c>
      <c r="D34" s="141">
        <f>+'Cédula Conciliada'!AD78</f>
        <v>0.25</v>
      </c>
      <c r="E34" s="141">
        <f>+'Cédula Conciliada'!AD78</f>
        <v>0.25</v>
      </c>
    </row>
    <row r="35" spans="1:5" ht="72">
      <c r="A35" s="139" t="s">
        <v>358</v>
      </c>
      <c r="B35" s="85" t="s">
        <v>395</v>
      </c>
      <c r="C35" s="205">
        <f>+'Cédula Conciliada'!AC80</f>
        <v>1</v>
      </c>
      <c r="D35" s="141">
        <f>+'Cédula Conciliada'!AD80</f>
        <v>0.25</v>
      </c>
      <c r="E35" s="141">
        <f>+'Cédula Conciliada'!AD80</f>
        <v>0.25</v>
      </c>
    </row>
    <row r="36" spans="1:4" ht="15.75" thickBot="1">
      <c r="A36" s="111"/>
      <c r="B36" s="111"/>
      <c r="C36" s="112"/>
      <c r="D36" s="112"/>
    </row>
    <row r="37" spans="1:5" ht="16.5" thickBot="1">
      <c r="A37" s="115" t="s">
        <v>359</v>
      </c>
      <c r="B37" s="116" t="s">
        <v>517</v>
      </c>
      <c r="C37" s="116" t="s">
        <v>372</v>
      </c>
      <c r="D37" s="116" t="s">
        <v>371</v>
      </c>
      <c r="E37" s="162" t="s">
        <v>370</v>
      </c>
    </row>
    <row r="38" spans="1:6" ht="16.5" thickBot="1">
      <c r="A38" s="110" t="s">
        <v>513</v>
      </c>
      <c r="B38" s="116" t="s">
        <v>470</v>
      </c>
      <c r="C38" s="204">
        <f>+'Cédula Conciliada'!AC97</f>
        <v>1.722222222222222</v>
      </c>
      <c r="D38" s="142">
        <f>+'Cédula Conciliada'!AD97</f>
        <v>0.4305555555555555</v>
      </c>
      <c r="E38" s="143">
        <f>+'Cédula Conciliada'!AD97</f>
        <v>0.4305555555555555</v>
      </c>
      <c r="F38" s="296">
        <f>AVERAGE(E6,E17,E38,E47,E23)</f>
        <v>0.2188888888888889</v>
      </c>
    </row>
    <row r="39" spans="1:5" ht="56.25" customHeight="1">
      <c r="A39" s="138" t="s">
        <v>360</v>
      </c>
      <c r="B39" s="85" t="s">
        <v>396</v>
      </c>
      <c r="C39" s="203">
        <f>+'Cédula Conciliada'!AC84</f>
        <v>1</v>
      </c>
      <c r="D39" s="140">
        <f>+'Cédula Conciliada'!AD84</f>
        <v>0.25</v>
      </c>
      <c r="E39" s="140">
        <f>+'Cédula Conciliada'!AD84</f>
        <v>0.25</v>
      </c>
    </row>
    <row r="40" spans="1:5" ht="62.25" customHeight="1">
      <c r="A40" s="139" t="s">
        <v>361</v>
      </c>
      <c r="B40" s="85" t="s">
        <v>397</v>
      </c>
      <c r="C40" s="205">
        <f>+'Cédula Conciliada'!AC86</f>
        <v>0</v>
      </c>
      <c r="D40" s="141">
        <f>+'Cédula Conciliada'!AD86</f>
        <v>0</v>
      </c>
      <c r="E40" s="141">
        <f>+'Cédula Conciliada'!AD86</f>
        <v>0</v>
      </c>
    </row>
    <row r="41" spans="1:5" ht="44.25" customHeight="1">
      <c r="A41" s="139" t="s">
        <v>362</v>
      </c>
      <c r="B41" s="85" t="s">
        <v>492</v>
      </c>
      <c r="C41" s="205">
        <f>+'Cédula Conciliada'!AC88</f>
        <v>4</v>
      </c>
      <c r="D41" s="141">
        <f>+'Cédula Conciliada'!AD88</f>
        <v>1</v>
      </c>
      <c r="E41" s="141">
        <f>+'Cédula Conciliada'!AD88</f>
        <v>1</v>
      </c>
    </row>
    <row r="42" spans="1:5" ht="63" customHeight="1">
      <c r="A42" s="139" t="s">
        <v>363</v>
      </c>
      <c r="B42" s="85" t="s">
        <v>493</v>
      </c>
      <c r="C42" s="205">
        <f>+'Cédula Conciliada'!AC90</f>
        <v>1</v>
      </c>
      <c r="D42" s="141">
        <f>+'Cédula Conciliada'!AD90</f>
        <v>0.25</v>
      </c>
      <c r="E42" s="141">
        <f>+'Cédula Conciliada'!AD90</f>
        <v>0.25</v>
      </c>
    </row>
    <row r="43" spans="1:5" ht="27" customHeight="1">
      <c r="A43" s="139" t="s">
        <v>364</v>
      </c>
      <c r="B43" s="85" t="s">
        <v>400</v>
      </c>
      <c r="C43" s="205">
        <f>+'Cédula Conciliada'!AC92</f>
        <v>3</v>
      </c>
      <c r="D43" s="141">
        <f>+'Cédula Conciliada'!AD92</f>
        <v>0.75</v>
      </c>
      <c r="E43" s="141">
        <f>+'Cédula Conciliada'!AD92</f>
        <v>0.75</v>
      </c>
    </row>
    <row r="44" spans="1:5" ht="48">
      <c r="A44" s="139" t="s">
        <v>365</v>
      </c>
      <c r="B44" s="85" t="s">
        <v>494</v>
      </c>
      <c r="C44" s="205">
        <f>+'Cédula Conciliada'!AC96</f>
        <v>1.3333333333333333</v>
      </c>
      <c r="D44" s="141">
        <f>+'Cédula Conciliada'!AD96</f>
        <v>0.3333333333333333</v>
      </c>
      <c r="E44" s="141">
        <f>+'Cédula Conciliada'!AD96</f>
        <v>0.3333333333333333</v>
      </c>
    </row>
    <row r="45" spans="1:4" ht="15.75" thickBot="1">
      <c r="A45" s="111"/>
      <c r="B45" s="111"/>
      <c r="C45" s="112"/>
      <c r="D45" s="112"/>
    </row>
    <row r="46" spans="1:5" ht="16.5" thickBot="1">
      <c r="A46" s="115" t="s">
        <v>366</v>
      </c>
      <c r="B46" s="116" t="s">
        <v>575</v>
      </c>
      <c r="C46" s="116" t="s">
        <v>372</v>
      </c>
      <c r="D46" s="116" t="s">
        <v>371</v>
      </c>
      <c r="E46" s="162" t="s">
        <v>370</v>
      </c>
    </row>
    <row r="47" spans="1:6" ht="16.5" thickBot="1">
      <c r="A47" s="110" t="s">
        <v>513</v>
      </c>
      <c r="B47" s="116" t="s">
        <v>470</v>
      </c>
      <c r="C47" s="204">
        <f>+'Cédula Conciliada'!AC107</f>
        <v>0.5555555555555555</v>
      </c>
      <c r="D47" s="142">
        <f>+'Cédula Conciliada'!AD107</f>
        <v>0.13888888888888887</v>
      </c>
      <c r="E47" s="143">
        <f>+'Cédula Conciliada'!AD107</f>
        <v>0.13888888888888887</v>
      </c>
      <c r="F47" s="296">
        <f>AVERAGE(E6,E17,E23,E38,E47)</f>
        <v>0.21888888888888886</v>
      </c>
    </row>
    <row r="48" spans="1:5" ht="48">
      <c r="A48" s="138" t="s">
        <v>367</v>
      </c>
      <c r="B48" s="85" t="s">
        <v>495</v>
      </c>
      <c r="C48" s="203">
        <f>+'Cédula Conciliada'!AC100</f>
        <v>0</v>
      </c>
      <c r="D48" s="140">
        <f>+'Cédula Conciliada'!AD100</f>
        <v>0</v>
      </c>
      <c r="E48" s="140">
        <f>+'Cédula Conciliada'!AD100</f>
        <v>0</v>
      </c>
    </row>
    <row r="49" spans="1:5" ht="72">
      <c r="A49" s="139" t="s">
        <v>368</v>
      </c>
      <c r="B49" s="85" t="s">
        <v>403</v>
      </c>
      <c r="C49" s="205">
        <f>+'Cédula Conciliada'!AC102</f>
        <v>1</v>
      </c>
      <c r="D49" s="141">
        <f>+'Cédula Conciliada'!AD102</f>
        <v>0.25</v>
      </c>
      <c r="E49" s="141">
        <f>+'Cédula Conciliada'!AD102</f>
        <v>0.25</v>
      </c>
    </row>
    <row r="50" spans="1:5" ht="60.75" customHeight="1">
      <c r="A50" s="139" t="s">
        <v>369</v>
      </c>
      <c r="B50" s="85" t="s">
        <v>496</v>
      </c>
      <c r="C50" s="205">
        <f>+'Cédula Conciliada'!AC106</f>
        <v>0.6666666666666666</v>
      </c>
      <c r="D50" s="141">
        <f>+'Cédula Conciliada'!AD106</f>
        <v>0.16666666666666666</v>
      </c>
      <c r="E50" s="141">
        <f>+'Cédula Conciliada'!AD106</f>
        <v>0.16666666666666666</v>
      </c>
    </row>
    <row r="51" ht="7.5" customHeight="1" thickBot="1"/>
    <row r="52" spans="1:5" ht="17.25" thickBot="1">
      <c r="A52" s="455" t="s">
        <v>498</v>
      </c>
      <c r="B52" s="456"/>
      <c r="C52" s="206">
        <f>+'Cédula Conciliada'!AC108</f>
        <v>0.8755555555555554</v>
      </c>
      <c r="D52" s="146">
        <f>+'Cédula Conciliada'!AD108</f>
        <v>0.21888888888888886</v>
      </c>
      <c r="E52" s="146">
        <f>+'Cédula Conciliada'!AD108</f>
        <v>0.21888888888888886</v>
      </c>
    </row>
    <row r="53" s="87" customFormat="1" ht="15"/>
    <row r="54" s="87" customFormat="1" ht="15"/>
    <row r="55" spans="2:4" s="87" customFormat="1" ht="15">
      <c r="B55" s="373"/>
      <c r="C55" s="373"/>
      <c r="D55" s="373"/>
    </row>
    <row r="56" spans="2:4" s="87" customFormat="1" ht="15">
      <c r="B56" s="374"/>
      <c r="C56" s="374"/>
      <c r="D56" s="374"/>
    </row>
    <row r="57" spans="2:4" s="87" customFormat="1" ht="15">
      <c r="B57" s="373"/>
      <c r="C57" s="373"/>
      <c r="D57" s="373"/>
    </row>
    <row r="58" spans="2:4" s="87" customFormat="1" ht="15">
      <c r="B58" s="373"/>
      <c r="C58" s="373"/>
      <c r="D58" s="373"/>
    </row>
    <row r="59" spans="2:4" s="87" customFormat="1" ht="15">
      <c r="B59" s="373"/>
      <c r="C59" s="373"/>
      <c r="D59" s="373"/>
    </row>
    <row r="60" spans="2:4" s="87" customFormat="1" ht="15">
      <c r="B60" s="374"/>
      <c r="C60" s="374"/>
      <c r="D60" s="374"/>
    </row>
    <row r="61" spans="2:4" s="87" customFormat="1" ht="15">
      <c r="B61" s="373"/>
      <c r="C61" s="373"/>
      <c r="D61" s="373"/>
    </row>
    <row r="62" spans="2:4" s="87" customFormat="1" ht="15">
      <c r="B62" s="373"/>
      <c r="C62" s="373"/>
      <c r="D62" s="373"/>
    </row>
    <row r="63" spans="2:4" s="87" customFormat="1" ht="15">
      <c r="B63" s="373"/>
      <c r="C63" s="373"/>
      <c r="D63" s="373"/>
    </row>
    <row r="64" spans="2:4" s="87" customFormat="1" ht="15">
      <c r="B64" s="374"/>
      <c r="C64" s="374"/>
      <c r="D64" s="374"/>
    </row>
    <row r="65" s="87" customFormat="1" ht="15"/>
    <row r="66" s="87" customFormat="1" ht="15"/>
    <row r="67" s="87" customFormat="1" ht="6.75" customHeight="1"/>
    <row r="68" ht="15">
      <c r="B68" s="289" t="s">
        <v>600</v>
      </c>
    </row>
    <row r="69" ht="15.75">
      <c r="B69" s="369">
        <f>+'Cédula Conciliada'!AE5</f>
        <v>44084</v>
      </c>
    </row>
  </sheetData>
  <sheetProtection/>
  <mergeCells count="3">
    <mergeCell ref="A2:E2"/>
    <mergeCell ref="A3:E3"/>
    <mergeCell ref="A52:B52"/>
  </mergeCells>
  <conditionalFormatting sqref="E6:E14">
    <cfRule type="cellIs" priority="40" dxfId="2" operator="between" stopIfTrue="1">
      <formula>90%</formula>
      <formula>100%</formula>
    </cfRule>
    <cfRule type="cellIs" priority="41" dxfId="1" operator="between" stopIfTrue="1">
      <formula>50%</formula>
      <formula>89.9%</formula>
    </cfRule>
    <cfRule type="cellIs" priority="42" dxfId="487" operator="between" stopIfTrue="1">
      <formula>0%</formula>
      <formula>0.499</formula>
    </cfRule>
  </conditionalFormatting>
  <conditionalFormatting sqref="E17:E21">
    <cfRule type="cellIs" priority="22" dxfId="2" operator="between" stopIfTrue="1">
      <formula>90%</formula>
      <formula>100%</formula>
    </cfRule>
    <cfRule type="cellIs" priority="23" dxfId="1" operator="between" stopIfTrue="1">
      <formula>50%</formula>
      <formula>89.9%</formula>
    </cfRule>
    <cfRule type="cellIs" priority="24" dxfId="486" operator="between" stopIfTrue="1">
      <formula>0%</formula>
      <formula>49.9%</formula>
    </cfRule>
  </conditionalFormatting>
  <conditionalFormatting sqref="E38:E44">
    <cfRule type="cellIs" priority="13" dxfId="2" operator="between" stopIfTrue="1">
      <formula>90%</formula>
      <formula>100%</formula>
    </cfRule>
    <cfRule type="cellIs" priority="14" dxfId="1" operator="between" stopIfTrue="1">
      <formula>50%</formula>
      <formula>89.9%</formula>
    </cfRule>
    <cfRule type="cellIs" priority="15" dxfId="486" operator="between" stopIfTrue="1">
      <formula>0%</formula>
      <formula>49.9%</formula>
    </cfRule>
  </conditionalFormatting>
  <conditionalFormatting sqref="E47:E50">
    <cfRule type="cellIs" priority="10" dxfId="2" operator="between" stopIfTrue="1">
      <formula>90%</formula>
      <formula>100%</formula>
    </cfRule>
    <cfRule type="cellIs" priority="11" dxfId="1" operator="between" stopIfTrue="1">
      <formula>50%</formula>
      <formula>89.9%</formula>
    </cfRule>
    <cfRule type="cellIs" priority="12" dxfId="486" operator="between" stopIfTrue="1">
      <formula>0%</formula>
      <formula>49.9%</formula>
    </cfRule>
  </conditionalFormatting>
  <conditionalFormatting sqref="E23:E35">
    <cfRule type="cellIs" priority="19" dxfId="2" operator="between" stopIfTrue="1">
      <formula>90%</formula>
      <formula>100%</formula>
    </cfRule>
    <cfRule type="cellIs" priority="20" dxfId="1" operator="between" stopIfTrue="1">
      <formula>50%</formula>
      <formula>89.9%</formula>
    </cfRule>
    <cfRule type="cellIs" priority="21" dxfId="486" operator="between" stopIfTrue="1">
      <formula>0%</formula>
      <formula>49.9%</formula>
    </cfRule>
  </conditionalFormatting>
  <conditionalFormatting sqref="E52">
    <cfRule type="cellIs" priority="7" dxfId="2" operator="between" stopIfTrue="1">
      <formula>0.9</formula>
      <formula>1</formula>
    </cfRule>
    <cfRule type="cellIs" priority="8" dxfId="1" operator="between" stopIfTrue="1">
      <formula>0.5</formula>
      <formula>0.899</formula>
    </cfRule>
    <cfRule type="cellIs" priority="9" dxfId="486" operator="between" stopIfTrue="1">
      <formula>0</formula>
      <formula>0.499</formula>
    </cfRule>
  </conditionalFormatting>
  <printOptions horizontalCentered="1"/>
  <pageMargins left="0.1968503937007874" right="0.1968503937007874" top="0.1968503937007874" bottom="0.1968503937007874" header="0.31496062992125984" footer="0.31496062992125984"/>
  <pageSetup horizontalDpi="600" verticalDpi="600" orientation="portrait" scale="96" r:id="rId2"/>
  <headerFooter>
    <oddFooter>&amp;R&amp;"Gotham Book,Negrita"&amp;8Hoja  &amp;P de &amp;N</oddFooter>
  </headerFooter>
  <rowBreaks count="1" manualBreakCount="1">
    <brk id="21" max="255" man="1"/>
  </rowBreaks>
  <drawing r:id="rId1"/>
</worksheet>
</file>

<file path=xl/worksheets/sheet5.xml><?xml version="1.0" encoding="utf-8"?>
<worksheet xmlns="http://schemas.openxmlformats.org/spreadsheetml/2006/main" xmlns:r="http://schemas.openxmlformats.org/officeDocument/2006/relationships">
  <dimension ref="A1:M3"/>
  <sheetViews>
    <sheetView zoomScalePageLayoutView="0" workbookViewId="0" topLeftCell="A1">
      <selection activeCell="N105" sqref="N105"/>
    </sheetView>
  </sheetViews>
  <sheetFormatPr defaultColWidth="11.421875" defaultRowHeight="15"/>
  <sheetData>
    <row r="1" spans="3:6" s="108" customFormat="1" ht="20.25">
      <c r="C1" s="218"/>
      <c r="D1" s="218"/>
      <c r="E1" s="218"/>
      <c r="F1" s="218"/>
    </row>
    <row r="2" spans="1:13" s="108" customFormat="1" ht="27.75" customHeight="1">
      <c r="A2" s="453" t="str">
        <f>+'Resumen Céd Conciliada'!A2:E2</f>
        <v>SECRETARÍA DE EDUCACIÓN Y DEPORTE</v>
      </c>
      <c r="B2" s="453"/>
      <c r="C2" s="453"/>
      <c r="D2" s="453"/>
      <c r="E2" s="453"/>
      <c r="F2" s="453"/>
      <c r="G2" s="453"/>
      <c r="H2" s="453"/>
      <c r="I2" s="453"/>
      <c r="J2" s="453"/>
      <c r="K2" s="453"/>
      <c r="L2" s="453"/>
      <c r="M2" s="107"/>
    </row>
    <row r="3" spans="1:13" s="108" customFormat="1" ht="15.75">
      <c r="A3" s="454" t="s">
        <v>582</v>
      </c>
      <c r="B3" s="454"/>
      <c r="C3" s="454"/>
      <c r="D3" s="454"/>
      <c r="E3" s="454"/>
      <c r="F3" s="454"/>
      <c r="G3" s="454"/>
      <c r="H3" s="454"/>
      <c r="I3" s="454"/>
      <c r="J3" s="454"/>
      <c r="K3" s="454"/>
      <c r="L3" s="454"/>
      <c r="M3" s="285"/>
    </row>
  </sheetData>
  <sheetProtection/>
  <mergeCells count="2">
    <mergeCell ref="A3:L3"/>
    <mergeCell ref="A2:L2"/>
  </mergeCells>
  <conditionalFormatting sqref="B7">
    <cfRule type="colorScale" priority="1" dxfId="488">
      <colorScale>
        <cfvo type="min" val="0"/>
        <cfvo type="percentile" val="50"/>
        <cfvo type="max"/>
        <color rgb="FFF8696B"/>
        <color rgb="FFFFEB84"/>
        <color rgb="FF63BE7B"/>
      </colorScale>
    </cfRule>
  </conditionalFormatting>
  <printOptions horizontalCentered="1"/>
  <pageMargins left="0.31496062992125984" right="0.1968503937007874" top="0.5905511811023623" bottom="0.3937007874015748" header="0.31496062992125984" footer="0.31496062992125984"/>
  <pageSetup horizontalDpi="600" verticalDpi="600" orientation="landscape" scale="90" r:id="rId2"/>
  <drawing r:id="rId1"/>
</worksheet>
</file>

<file path=xl/worksheets/sheet6.xml><?xml version="1.0" encoding="utf-8"?>
<worksheet xmlns="http://schemas.openxmlformats.org/spreadsheetml/2006/main" xmlns:r="http://schemas.openxmlformats.org/officeDocument/2006/relationships">
  <dimension ref="A2:F20"/>
  <sheetViews>
    <sheetView zoomScalePageLayoutView="0" workbookViewId="0" topLeftCell="A1">
      <selection activeCell="I15" sqref="I15"/>
    </sheetView>
  </sheetViews>
  <sheetFormatPr defaultColWidth="11.421875" defaultRowHeight="15"/>
  <cols>
    <col min="1" max="2" width="20.8515625" style="87" customWidth="1"/>
    <col min="3" max="3" width="22.7109375" style="87" customWidth="1"/>
    <col min="4" max="4" width="21.28125" style="87" customWidth="1"/>
    <col min="5" max="5" width="17.57421875" style="87" customWidth="1"/>
    <col min="6" max="6" width="24.7109375" style="87" customWidth="1"/>
    <col min="7" max="16384" width="11.421875" style="87" customWidth="1"/>
  </cols>
  <sheetData>
    <row r="1" ht="14.25"/>
    <row r="2" spans="1:6" ht="36" customHeight="1">
      <c r="A2" s="453" t="s">
        <v>462</v>
      </c>
      <c r="B2" s="453"/>
      <c r="C2" s="453"/>
      <c r="D2" s="453"/>
      <c r="E2" s="453"/>
      <c r="F2" s="453"/>
    </row>
    <row r="3" spans="1:6" ht="18.75" customHeight="1">
      <c r="A3" s="510" t="s">
        <v>476</v>
      </c>
      <c r="B3" s="510"/>
      <c r="C3" s="510"/>
      <c r="D3" s="510"/>
      <c r="E3" s="510"/>
      <c r="F3" s="510"/>
    </row>
    <row r="4" spans="1:6" ht="24.75" customHeight="1">
      <c r="A4" s="105"/>
      <c r="B4" s="105"/>
      <c r="C4" s="105"/>
      <c r="D4" s="105"/>
      <c r="E4" s="105"/>
      <c r="F4" s="105"/>
    </row>
    <row r="5" spans="1:6" ht="14.25">
      <c r="A5" s="509" t="s">
        <v>461</v>
      </c>
      <c r="B5" s="509"/>
      <c r="C5" s="509"/>
      <c r="D5" s="509"/>
      <c r="E5" s="509"/>
      <c r="F5" s="509"/>
    </row>
    <row r="6" spans="1:6" ht="15" thickBot="1">
      <c r="A6" s="88"/>
      <c r="B6" s="88"/>
      <c r="C6" s="88"/>
      <c r="D6" s="88"/>
      <c r="E6" s="88"/>
      <c r="F6" s="88"/>
    </row>
    <row r="7" spans="1:6" ht="14.25">
      <c r="A7" s="89" t="s">
        <v>465</v>
      </c>
      <c r="B7" s="91" t="s">
        <v>471</v>
      </c>
      <c r="C7" s="90" t="s">
        <v>39</v>
      </c>
      <c r="D7" s="506" t="s">
        <v>40</v>
      </c>
      <c r="E7" s="507"/>
      <c r="F7" s="508"/>
    </row>
    <row r="8" spans="1:6" ht="14.25">
      <c r="A8" s="92">
        <v>0</v>
      </c>
      <c r="B8" s="117">
        <v>0</v>
      </c>
      <c r="C8" s="93" t="s">
        <v>41</v>
      </c>
      <c r="D8" s="94"/>
      <c r="E8" s="94"/>
      <c r="F8" s="95"/>
    </row>
    <row r="9" spans="1:6" ht="14.25">
      <c r="A9" s="96">
        <v>1</v>
      </c>
      <c r="B9" s="118">
        <v>0.25</v>
      </c>
      <c r="C9" s="97" t="s">
        <v>463</v>
      </c>
      <c r="D9" s="97" t="s">
        <v>42</v>
      </c>
      <c r="E9" s="94"/>
      <c r="F9" s="95"/>
    </row>
    <row r="10" spans="1:6" ht="14.25">
      <c r="A10" s="98">
        <v>2</v>
      </c>
      <c r="B10" s="119">
        <v>0.5</v>
      </c>
      <c r="C10" s="99" t="s">
        <v>463</v>
      </c>
      <c r="D10" s="99" t="s">
        <v>464</v>
      </c>
      <c r="E10" s="94"/>
      <c r="F10" s="95"/>
    </row>
    <row r="11" spans="1:6" ht="14.25">
      <c r="A11" s="100">
        <v>3</v>
      </c>
      <c r="B11" s="120">
        <v>0.75</v>
      </c>
      <c r="C11" s="101" t="s">
        <v>463</v>
      </c>
      <c r="D11" s="101" t="s">
        <v>464</v>
      </c>
      <c r="E11" s="101" t="s">
        <v>43</v>
      </c>
      <c r="F11" s="95"/>
    </row>
    <row r="12" spans="1:6" ht="15" thickBot="1">
      <c r="A12" s="102">
        <v>4</v>
      </c>
      <c r="B12" s="121">
        <v>1</v>
      </c>
      <c r="C12" s="103" t="s">
        <v>463</v>
      </c>
      <c r="D12" s="103" t="s">
        <v>464</v>
      </c>
      <c r="E12" s="103" t="s">
        <v>43</v>
      </c>
      <c r="F12" s="104" t="s">
        <v>44</v>
      </c>
    </row>
    <row r="13" spans="1:6" ht="14.25">
      <c r="A13" s="88"/>
      <c r="B13" s="88"/>
      <c r="C13" s="88"/>
      <c r="D13" s="88"/>
      <c r="E13" s="88"/>
      <c r="F13" s="88"/>
    </row>
    <row r="14" spans="1:6" ht="14.25">
      <c r="A14" s="88"/>
      <c r="B14" s="88"/>
      <c r="C14" s="88"/>
      <c r="D14" s="88"/>
      <c r="E14" s="88"/>
      <c r="F14" s="88"/>
    </row>
    <row r="15" spans="1:6" ht="14.25">
      <c r="A15" s="509" t="s">
        <v>466</v>
      </c>
      <c r="B15" s="509"/>
      <c r="C15" s="509"/>
      <c r="D15" s="509"/>
      <c r="E15" s="509"/>
      <c r="F15" s="509"/>
    </row>
    <row r="16" spans="1:6" ht="15" thickBot="1">
      <c r="A16" s="106"/>
      <c r="B16" s="106"/>
      <c r="C16" s="106"/>
      <c r="D16" s="106"/>
      <c r="E16" s="106"/>
      <c r="F16" s="106"/>
    </row>
    <row r="17" spans="2:4" ht="14.25">
      <c r="B17" s="89" t="s">
        <v>499</v>
      </c>
      <c r="C17" s="89" t="s">
        <v>500</v>
      </c>
      <c r="D17" s="89" t="s">
        <v>501</v>
      </c>
    </row>
    <row r="18" spans="2:4" ht="14.25">
      <c r="B18" s="147"/>
      <c r="C18" s="150" t="s">
        <v>467</v>
      </c>
      <c r="D18" s="151" t="s">
        <v>472</v>
      </c>
    </row>
    <row r="19" spans="2:4" ht="14.25">
      <c r="B19" s="148"/>
      <c r="C19" s="150" t="s">
        <v>468</v>
      </c>
      <c r="D19" s="151" t="s">
        <v>473</v>
      </c>
    </row>
    <row r="20" spans="2:4" ht="15" thickBot="1">
      <c r="B20" s="149"/>
      <c r="C20" s="152" t="s">
        <v>469</v>
      </c>
      <c r="D20" s="153" t="s">
        <v>474</v>
      </c>
    </row>
    <row r="21" ht="14.25"/>
    <row r="22" ht="14.25"/>
    <row r="23" ht="14.25"/>
    <row r="24" ht="14.25"/>
    <row r="25" ht="14.25"/>
    <row r="26" ht="14.25"/>
    <row r="27" ht="14.25"/>
    <row r="28" ht="14.25"/>
    <row r="29" ht="14.25"/>
    <row r="30" ht="14.25"/>
    <row r="31" ht="14.25"/>
    <row r="32" ht="14.25"/>
    <row r="33" ht="14.25"/>
    <row r="34" ht="14.25"/>
    <row r="35" ht="14.25"/>
    <row r="36" ht="14.25"/>
  </sheetData>
  <sheetProtection/>
  <mergeCells count="5">
    <mergeCell ref="D7:F7"/>
    <mergeCell ref="A2:F2"/>
    <mergeCell ref="A5:F5"/>
    <mergeCell ref="A15:F15"/>
    <mergeCell ref="A3:F3"/>
  </mergeCells>
  <printOptions horizontalCentered="1"/>
  <pageMargins left="0.1968503937007874" right="0.1968503937007874" top="0.5905511811023623" bottom="0.3937007874015748" header="0.31496062992125984" footer="0.31496062992125984"/>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SFP</dc:creator>
  <cp:keywords/>
  <dc:description/>
  <cp:lastModifiedBy>Elizabeth Gomez</cp:lastModifiedBy>
  <cp:lastPrinted>2020-09-10T21:12:48Z</cp:lastPrinted>
  <dcterms:created xsi:type="dcterms:W3CDTF">2020-01-10T21:54:49Z</dcterms:created>
  <dcterms:modified xsi:type="dcterms:W3CDTF">2021-10-13T22:01:09Z</dcterms:modified>
  <cp:category/>
  <cp:version/>
  <cp:contentType/>
  <cp:contentStatus/>
</cp:coreProperties>
</file>